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80" windowHeight="8970" tabRatio="610" activeTab="1"/>
  </bookViews>
  <sheets>
    <sheet name="Inscrits" sheetId="1" r:id="rId1"/>
    <sheet name="Scratch 12km" sheetId="2" r:id="rId2"/>
    <sheet name="Courbes" sheetId="3" r:id="rId3"/>
    <sheet name="aide" sheetId="4" r:id="rId4"/>
  </sheets>
  <definedNames>
    <definedName name="_xlnm.Print_Titles" localSheetId="0">'Inscrits'!$1:$2</definedName>
    <definedName name="_xlnm.Print_Titles" localSheetId="1">'Scratch 12km'!$1:$4</definedName>
    <definedName name="_xlnm.Print_Area" localSheetId="0">'Inscrits'!$A$2:$N$119</definedName>
    <definedName name="_xlnm.Print_Area" localSheetId="1">'Scratch 12km'!$A$4:$K$51</definedName>
  </definedNames>
  <calcPr fullCalcOnLoad="1"/>
</workbook>
</file>

<file path=xl/sharedStrings.xml><?xml version="1.0" encoding="utf-8"?>
<sst xmlns="http://schemas.openxmlformats.org/spreadsheetml/2006/main" count="527" uniqueCount="226">
  <si>
    <t>Année de l'édition de la course:</t>
  </si>
  <si>
    <t>Distance (km)</t>
  </si>
  <si>
    <t>A:</t>
  </si>
  <si>
    <t>Numéro de dossard</t>
  </si>
  <si>
    <t>B:</t>
  </si>
  <si>
    <t>C:</t>
  </si>
  <si>
    <t>Sexe H ou F</t>
  </si>
  <si>
    <t>D:</t>
  </si>
  <si>
    <t>Club</t>
  </si>
  <si>
    <t>E:</t>
  </si>
  <si>
    <t>F:</t>
  </si>
  <si>
    <t>G:</t>
  </si>
  <si>
    <t>Catégorie (se remplit automatiquement)</t>
  </si>
  <si>
    <t xml:space="preserve"> </t>
  </si>
  <si>
    <t xml:space="preserve">                                         CLASSEMENT SCRATCH 10KM</t>
  </si>
  <si>
    <t>Nom</t>
  </si>
  <si>
    <t>Dos.</t>
  </si>
  <si>
    <t>Cat.</t>
  </si>
  <si>
    <t>S.</t>
  </si>
  <si>
    <t>Temps</t>
  </si>
  <si>
    <t>Moy.</t>
  </si>
  <si>
    <t>Ecart</t>
  </si>
  <si>
    <t>Temps (h:mn:sec)</t>
  </si>
  <si>
    <t>Note: #### = erreur dans la saisie des temps</t>
  </si>
  <si>
    <t>Rang</t>
  </si>
  <si>
    <t>H:</t>
  </si>
  <si>
    <t>Prénom</t>
  </si>
  <si>
    <t>Philippe</t>
  </si>
  <si>
    <t>dossard</t>
  </si>
  <si>
    <t>NOM</t>
  </si>
  <si>
    <t>PRENOM</t>
  </si>
  <si>
    <t>S</t>
  </si>
  <si>
    <t>Année</t>
  </si>
  <si>
    <t>cat.</t>
  </si>
  <si>
    <t>Ville</t>
  </si>
  <si>
    <t>course</t>
  </si>
  <si>
    <t>repas</t>
  </si>
  <si>
    <t>I:</t>
  </si>
  <si>
    <t>J:</t>
  </si>
  <si>
    <t>K :</t>
  </si>
  <si>
    <t>règlement en euros</t>
  </si>
  <si>
    <t>L :</t>
  </si>
  <si>
    <t>mode</t>
  </si>
  <si>
    <t>payé</t>
  </si>
  <si>
    <t>repas : nombre ou 0</t>
  </si>
  <si>
    <t>mode de règlement: chèque=C espèces=E</t>
  </si>
  <si>
    <t>licence</t>
  </si>
  <si>
    <t>M:</t>
  </si>
  <si>
    <t>N:</t>
  </si>
  <si>
    <t>O:</t>
  </si>
  <si>
    <t>licence : 1 ou 0</t>
  </si>
  <si>
    <t>pré-inscrit</t>
  </si>
  <si>
    <t>certif.</t>
  </si>
  <si>
    <t>course : 22 ou 12</t>
  </si>
  <si>
    <t>Sport nature saint flour</t>
  </si>
  <si>
    <t xml:space="preserve">                  CLASSEMENT SCRATCH 12 KM</t>
  </si>
  <si>
    <t>11.5</t>
  </si>
  <si>
    <t>Adresse (ville ou village)</t>
  </si>
  <si>
    <t>certificat médical : 1 ou 0</t>
  </si>
  <si>
    <t>Pré-inscrit = X</t>
  </si>
  <si>
    <t>Données à saisir:</t>
  </si>
  <si>
    <t xml:space="preserve">Données à saisir : </t>
  </si>
  <si>
    <t>Année de naissance (important pour déterminer la catégorie du coureur)</t>
  </si>
  <si>
    <t>Classements :</t>
  </si>
  <si>
    <t>Pour établir les classements par catégorie ,</t>
  </si>
  <si>
    <t>1 - menu Données / trier , lancer un tri de la feuille "Scratch" sur la colonne H (sexe)</t>
  </si>
  <si>
    <t>Saisie des inscriptions  :</t>
  </si>
  <si>
    <t>Dans la feuille "Inscrits" , saisir les données des colonnes A à G (colonnes I à O facultatives), voir exemple ligne 100.</t>
  </si>
  <si>
    <t>Ne pas modifier la colonne H de la catégorie qui se calcule automatiquement.</t>
  </si>
  <si>
    <t>5 - imprimer chaque feuille et préparer la remise des prix.</t>
  </si>
  <si>
    <t>2 - copier la feuille "Scratch" à la suite ("déplacer ou copier" + "créer une copie") en la renommant "Scratch H 12 km" et supprimer toutes les filles, modifier le titre du tableau ligne 1</t>
  </si>
  <si>
    <t>3 - copier la feuille "Scratch" à la suite ("déplacer ou copier" + "créer une copie")en la renommant "Scratch F 12 km" et supprimer tous les garçons, modifier le titre du tableau ligne 1 (classement scratch femmes"</t>
  </si>
  <si>
    <t>4 - copier la feuille "Scratch" à la suite ("déplacer ou copier" + "créer une copie") en la renommant "Scratch 12 km par cat", sur cette nouvelle feuille effectuer le tri suivant : par sexe (décroissant), puis par catégorie, puis  par temps. Modifier le titre du tableau ligne 1 ("classement 12 km par catégorie")</t>
  </si>
  <si>
    <t>Saisie des arrivées :</t>
  </si>
  <si>
    <t>Saisir seulement le numéro de dossard (colonne D) et le temps de course (colonne I) dans la feuille "Scratch 12km"</t>
  </si>
  <si>
    <t>LEFEBVRE</t>
  </si>
  <si>
    <t>Léo</t>
  </si>
  <si>
    <t>M</t>
  </si>
  <si>
    <t>VILLEDIEU</t>
  </si>
  <si>
    <t>X</t>
  </si>
  <si>
    <t>FARGES</t>
  </si>
  <si>
    <t>Thierry</t>
  </si>
  <si>
    <t>FRIDEFONT</t>
  </si>
  <si>
    <t>PELIGRY</t>
  </si>
  <si>
    <t>Jean-Michel</t>
  </si>
  <si>
    <t>Voie de l'Ecir</t>
  </si>
  <si>
    <t>LOUBARESSE</t>
  </si>
  <si>
    <t>CLOTTE</t>
  </si>
  <si>
    <t>BOISSEJOUR</t>
  </si>
  <si>
    <t>ROUDIL</t>
  </si>
  <si>
    <t>Serge</t>
  </si>
  <si>
    <t>ROUSSET</t>
  </si>
  <si>
    <t>Jean-Pierre</t>
  </si>
  <si>
    <t>MASSIAC</t>
  </si>
  <si>
    <t>GIRALDON</t>
  </si>
  <si>
    <t>SAINT-FLOUR</t>
  </si>
  <si>
    <t>RANGER</t>
  </si>
  <si>
    <t>Fabien</t>
  </si>
  <si>
    <t>E</t>
  </si>
  <si>
    <t>C</t>
  </si>
  <si>
    <t>VERDURE</t>
  </si>
  <si>
    <t>Jean-Jacques</t>
  </si>
  <si>
    <t>CTC</t>
  </si>
  <si>
    <t>ALES</t>
  </si>
  <si>
    <t>Jean-Luc</t>
  </si>
  <si>
    <t>RUYNES-EN-MARGERIDE</t>
  </si>
  <si>
    <t xml:space="preserve">VIALTER </t>
  </si>
  <si>
    <t>Muriel</t>
  </si>
  <si>
    <t>F</t>
  </si>
  <si>
    <t>BAC Beaumont</t>
  </si>
  <si>
    <t>NOHANENT</t>
  </si>
  <si>
    <t>GOURDON</t>
  </si>
  <si>
    <t>Franck</t>
  </si>
  <si>
    <t>DELAIR</t>
  </si>
  <si>
    <t>Christophe</t>
  </si>
  <si>
    <t>COREN LES EAUX</t>
  </si>
  <si>
    <t>TARDIEU</t>
  </si>
  <si>
    <t>Patrick</t>
  </si>
  <si>
    <t xml:space="preserve">SOULIE </t>
  </si>
  <si>
    <t>Inscription</t>
  </si>
  <si>
    <t>Courrier</t>
  </si>
  <si>
    <t>KOPPES</t>
  </si>
  <si>
    <t>Téléphone</t>
  </si>
  <si>
    <t>GASTON</t>
  </si>
  <si>
    <t>Alain</t>
  </si>
  <si>
    <t>LAVASTRIE</t>
  </si>
  <si>
    <t>Didier</t>
  </si>
  <si>
    <t>Antonin</t>
  </si>
  <si>
    <t>Axel</t>
  </si>
  <si>
    <t>LEBRUN</t>
  </si>
  <si>
    <t>Yannick</t>
  </si>
  <si>
    <t>Mairie</t>
  </si>
  <si>
    <t>LAURENT</t>
  </si>
  <si>
    <t>OUNNOUGHENE</t>
  </si>
  <si>
    <t>BERTHOULE</t>
  </si>
  <si>
    <t>Sandrine</t>
  </si>
  <si>
    <t>CHAMBON-SUR-LAC</t>
  </si>
  <si>
    <t>2 +2 Enfants</t>
  </si>
  <si>
    <t>Jean-Louis</t>
  </si>
  <si>
    <t>BOUSSART</t>
  </si>
  <si>
    <t xml:space="preserve">CONNAN </t>
  </si>
  <si>
    <t>Jean-Marc</t>
  </si>
  <si>
    <t>Aurélie</t>
  </si>
  <si>
    <t>BONNEFOY</t>
  </si>
  <si>
    <t>André</t>
  </si>
  <si>
    <t>Ydes athlétisme</t>
  </si>
  <si>
    <t>CHAUDES-AIGUES</t>
  </si>
  <si>
    <t>BRECHET</t>
  </si>
  <si>
    <t>Guy</t>
  </si>
  <si>
    <t>Figeac AC</t>
  </si>
  <si>
    <t>BAGNAC</t>
  </si>
  <si>
    <t xml:space="preserve">BON </t>
  </si>
  <si>
    <t>MARVEJOLS</t>
  </si>
  <si>
    <t>Marvejols Athlétisme</t>
  </si>
  <si>
    <t>SIRAVO</t>
  </si>
  <si>
    <t>LIEUTADES</t>
  </si>
  <si>
    <t>BOUSSEMART</t>
  </si>
  <si>
    <t>Arnaud</t>
  </si>
  <si>
    <t>MUROLS</t>
  </si>
  <si>
    <t>SABATIER</t>
  </si>
  <si>
    <t>Cédric</t>
  </si>
  <si>
    <t>SAINT-ALBAN</t>
  </si>
  <si>
    <t>BOUDON</t>
  </si>
  <si>
    <t>Hervé</t>
  </si>
  <si>
    <t>SAINT-PONCY</t>
  </si>
  <si>
    <t>DELCHER</t>
  </si>
  <si>
    <t>Raymond</t>
  </si>
  <si>
    <t>PIERREFORT</t>
  </si>
  <si>
    <t>Julien</t>
  </si>
  <si>
    <t>Club Gourdièges</t>
  </si>
  <si>
    <t>MAGNE</t>
  </si>
  <si>
    <t>Anne-Marie</t>
  </si>
  <si>
    <t>Elan Chevilly-Larue</t>
  </si>
  <si>
    <t>CHOISY LE ROI</t>
  </si>
  <si>
    <t>JUST</t>
  </si>
  <si>
    <t>Emmanuel</t>
  </si>
  <si>
    <t>ST CHELY D'APCHER</t>
  </si>
  <si>
    <t>BOYER</t>
  </si>
  <si>
    <t>Séverine</t>
  </si>
  <si>
    <t>MONTREUIL BONNIN</t>
  </si>
  <si>
    <t>NORBERG</t>
  </si>
  <si>
    <t>FELGEIROLLES</t>
  </si>
  <si>
    <t>Ophélie</t>
  </si>
  <si>
    <t>Marvejols cross marathon</t>
  </si>
  <si>
    <t>GINISTY</t>
  </si>
  <si>
    <t>HOUVILLE</t>
  </si>
  <si>
    <t>Mikaël</t>
  </si>
  <si>
    <t>MANOUVRIER</t>
  </si>
  <si>
    <t>LES TERNES</t>
  </si>
  <si>
    <t>PLANES</t>
  </si>
  <si>
    <t>Michel</t>
  </si>
  <si>
    <t>LE MONASTIER</t>
  </si>
  <si>
    <t>RALU</t>
  </si>
  <si>
    <t>Raphaël</t>
  </si>
  <si>
    <t>LANDERONDE</t>
  </si>
  <si>
    <t>Denis</t>
  </si>
  <si>
    <t>GUILCHER</t>
  </si>
  <si>
    <t>David</t>
  </si>
  <si>
    <t>VIEILLESPESSE</t>
  </si>
  <si>
    <t>ASPTT Clermont</t>
  </si>
  <si>
    <t>NICHS</t>
  </si>
  <si>
    <t>ALFORTVILLE</t>
  </si>
  <si>
    <t>VIALLE MIGNON</t>
  </si>
  <si>
    <t>Frédéric</t>
  </si>
  <si>
    <t>Verberie</t>
  </si>
  <si>
    <t>CREPY EN VALOIS</t>
  </si>
  <si>
    <t>PRESLE</t>
  </si>
  <si>
    <t>Wilfrid</t>
  </si>
  <si>
    <t>BARRIOL</t>
  </si>
  <si>
    <t>PAULHAC</t>
  </si>
  <si>
    <t>CLERMONT-FERRAND</t>
  </si>
  <si>
    <t>COUTAREL</t>
  </si>
  <si>
    <t>Tony</t>
  </si>
  <si>
    <t>LORCIERES</t>
  </si>
  <si>
    <t>PELISSIER</t>
  </si>
  <si>
    <t>Corentin</t>
  </si>
  <si>
    <t>CLAVIERES</t>
  </si>
  <si>
    <t>SARGHAT</t>
  </si>
  <si>
    <t>Alexis</t>
  </si>
  <si>
    <t>Pierre</t>
  </si>
  <si>
    <t>SAINT-GEORGES</t>
  </si>
  <si>
    <t>BALMADIER</t>
  </si>
  <si>
    <t>ANDRE</t>
  </si>
  <si>
    <t>Jean</t>
  </si>
  <si>
    <t>BUC</t>
  </si>
  <si>
    <t>CSM Rosny sur Seine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</si>
</sst>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yyyy"/>
    <numFmt numFmtId="166" formatCode="#,##0.0\ _F"/>
    <numFmt numFmtId="167" formatCode="0.0"/>
    <numFmt numFmtId="168" formatCode="#,##0.00\ &quot;€&quot;"/>
  </numFmts>
  <fonts count="2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b/>
      <sz val="34.25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28.5"/>
      <color indexed="8"/>
      <name val="Arial"/>
      <family val="2"/>
    </font>
    <font>
      <b/>
      <sz val="28.5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21" fontId="7" fillId="0" borderId="0" xfId="0" applyNumberFormat="1" applyFont="1" applyFill="1" applyBorder="1" applyAlignment="1" applyProtection="1">
      <alignment horizontal="center"/>
      <protection locked="0"/>
    </xf>
    <xf numFmtId="2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21" fontId="0" fillId="0" borderId="0" xfId="0" applyNumberFormat="1" applyAlignment="1">
      <alignment/>
    </xf>
    <xf numFmtId="0" fontId="0" fillId="0" borderId="7" xfId="0" applyFont="1" applyBorder="1" applyAlignment="1">
      <alignment horizontal="left"/>
    </xf>
    <xf numFmtId="21" fontId="0" fillId="0" borderId="8" xfId="0" applyNumberFormat="1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15" xfId="0" applyNumberFormat="1" applyBorder="1" applyAlignment="1">
      <alignment/>
    </xf>
    <xf numFmtId="0" fontId="0" fillId="0" borderId="0" xfId="0" applyBorder="1" applyAlignment="1">
      <alignment horizontal="left"/>
    </xf>
    <xf numFmtId="0" fontId="10" fillId="0" borderId="6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0" fontId="4" fillId="5" borderId="6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0" fontId="0" fillId="7" borderId="18" xfId="0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7" borderId="19" xfId="0" applyFont="1" applyFill="1" applyBorder="1" applyAlignment="1">
      <alignment horizontal="left"/>
    </xf>
    <xf numFmtId="0" fontId="0" fillId="7" borderId="19" xfId="0" applyFill="1" applyBorder="1" applyAlignment="1">
      <alignment/>
    </xf>
    <xf numFmtId="166" fontId="0" fillId="7" borderId="19" xfId="0" applyNumberFormat="1" applyFill="1" applyBorder="1" applyAlignment="1">
      <alignment horizontal="right"/>
    </xf>
    <xf numFmtId="0" fontId="0" fillId="7" borderId="20" xfId="0" applyFill="1" applyBorder="1" applyAlignment="1">
      <alignment/>
    </xf>
    <xf numFmtId="0" fontId="4" fillId="8" borderId="0" xfId="0" applyFont="1" applyFill="1" applyAlignment="1">
      <alignment/>
    </xf>
    <xf numFmtId="0" fontId="4" fillId="8" borderId="21" xfId="0" applyFont="1" applyFill="1" applyBorder="1" applyAlignment="1">
      <alignment/>
    </xf>
    <xf numFmtId="0" fontId="4" fillId="8" borderId="22" xfId="0" applyFont="1" applyFill="1" applyBorder="1" applyAlignment="1">
      <alignment/>
    </xf>
    <xf numFmtId="0" fontId="8" fillId="8" borderId="1" xfId="0" applyFont="1" applyFill="1" applyBorder="1" applyAlignment="1">
      <alignment/>
    </xf>
    <xf numFmtId="0" fontId="5" fillId="8" borderId="23" xfId="0" applyFont="1" applyFill="1" applyBorder="1" applyAlignment="1">
      <alignment/>
    </xf>
    <xf numFmtId="0" fontId="5" fillId="8" borderId="24" xfId="0" applyFont="1" applyFill="1" applyBorder="1" applyAlignment="1">
      <alignment/>
    </xf>
    <xf numFmtId="0" fontId="5" fillId="8" borderId="25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ill="1" applyAlignment="1">
      <alignment/>
    </xf>
    <xf numFmtId="0" fontId="1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0" xfId="0" applyFont="1" applyFill="1" applyAlignment="1">
      <alignment/>
    </xf>
    <xf numFmtId="0" fontId="1" fillId="3" borderId="0" xfId="0" applyFont="1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49" fontId="1" fillId="3" borderId="26" xfId="0" applyNumberFormat="1" applyFont="1" applyFill="1" applyBorder="1" applyAlignment="1" applyProtection="1">
      <alignment horizontal="left"/>
      <protection locked="0"/>
    </xf>
    <xf numFmtId="49" fontId="0" fillId="3" borderId="26" xfId="0" applyNumberFormat="1" applyFill="1" applyBorder="1" applyAlignment="1" applyProtection="1">
      <alignment horizontal="left"/>
      <protection locked="0"/>
    </xf>
    <xf numFmtId="1" fontId="0" fillId="3" borderId="26" xfId="0" applyNumberForma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49" fontId="1" fillId="3" borderId="27" xfId="0" applyNumberFormat="1" applyFont="1" applyFill="1" applyBorder="1" applyAlignment="1" applyProtection="1">
      <alignment horizontal="left"/>
      <protection locked="0"/>
    </xf>
    <xf numFmtId="49" fontId="0" fillId="3" borderId="27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center"/>
      <protection locked="0"/>
    </xf>
    <xf numFmtId="1" fontId="0" fillId="3" borderId="27" xfId="0" applyNumberFormat="1" applyFill="1" applyBorder="1" applyAlignment="1" applyProtection="1">
      <alignment horizontal="center"/>
      <protection locked="0"/>
    </xf>
    <xf numFmtId="0" fontId="0" fillId="3" borderId="26" xfId="0" applyFont="1" applyFill="1" applyBorder="1" applyAlignment="1" applyProtection="1">
      <alignment horizontal="center"/>
      <protection locked="0"/>
    </xf>
    <xf numFmtId="49" fontId="0" fillId="3" borderId="26" xfId="0" applyNumberFormat="1" applyFont="1" applyFill="1" applyBorder="1" applyAlignment="1" applyProtection="1">
      <alignment horizontal="left"/>
      <protection locked="0"/>
    </xf>
    <xf numFmtId="0" fontId="17" fillId="9" borderId="11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left"/>
    </xf>
    <xf numFmtId="0" fontId="1" fillId="9" borderId="14" xfId="0" applyFont="1" applyFill="1" applyBorder="1" applyAlignment="1">
      <alignment horizontal="center"/>
    </xf>
    <xf numFmtId="0" fontId="2" fillId="10" borderId="28" xfId="0" applyFont="1" applyFill="1" applyBorder="1" applyAlignment="1" applyProtection="1">
      <alignment horizontal="center"/>
      <protection locked="0"/>
    </xf>
    <xf numFmtId="0" fontId="1" fillId="1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9" borderId="11" xfId="0" applyFont="1" applyFill="1" applyBorder="1" applyAlignment="1">
      <alignment horizontal="center"/>
    </xf>
    <xf numFmtId="49" fontId="1" fillId="3" borderId="29" xfId="0" applyNumberFormat="1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168" fontId="0" fillId="0" borderId="10" xfId="0" applyNumberFormat="1" applyFill="1" applyBorder="1" applyAlignment="1">
      <alignment horizontal="left"/>
    </xf>
    <xf numFmtId="21" fontId="5" fillId="2" borderId="5" xfId="0" applyNumberFormat="1" applyFont="1" applyFill="1" applyBorder="1" applyAlignment="1">
      <alignment horizontal="center"/>
    </xf>
    <xf numFmtId="0" fontId="1" fillId="11" borderId="17" xfId="0" applyFont="1" applyFill="1" applyBorder="1" applyAlignment="1" applyProtection="1">
      <alignment horizontal="center"/>
      <protection locked="0"/>
    </xf>
    <xf numFmtId="49" fontId="1" fillId="11" borderId="26" xfId="0" applyNumberFormat="1" applyFont="1" applyFill="1" applyBorder="1" applyAlignment="1" applyProtection="1">
      <alignment horizontal="left"/>
      <protection locked="0"/>
    </xf>
    <xf numFmtId="49" fontId="0" fillId="11" borderId="26" xfId="0" applyNumberFormat="1" applyFill="1" applyBorder="1" applyAlignment="1" applyProtection="1">
      <alignment horizontal="left"/>
      <protection locked="0"/>
    </xf>
    <xf numFmtId="0" fontId="0" fillId="11" borderId="26" xfId="0" applyFill="1" applyBorder="1" applyAlignment="1" applyProtection="1">
      <alignment horizontal="center"/>
      <protection locked="0"/>
    </xf>
    <xf numFmtId="1" fontId="0" fillId="11" borderId="26" xfId="0" applyNumberFormat="1" applyFill="1" applyBorder="1" applyAlignment="1" applyProtection="1">
      <alignment horizontal="center"/>
      <protection locked="0"/>
    </xf>
    <xf numFmtId="0" fontId="0" fillId="11" borderId="1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68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21" fontId="5" fillId="2" borderId="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Vitesses Moyennes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'Scratch 12km'!$J$5:$J$43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Ordre d'arrivée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  <c:max val="15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114300</xdr:rowOff>
    </xdr:from>
    <xdr:to>
      <xdr:col>18</xdr:col>
      <xdr:colOff>200025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04850" y="114300"/>
        <a:ext cx="1321117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T187"/>
  <sheetViews>
    <sheetView workbookViewId="0" topLeftCell="A1">
      <pane ySplit="2" topLeftCell="BM3" activePane="bottomLeft" state="frozen"/>
      <selection pane="topLeft" activeCell="A1" sqref="A1"/>
      <selection pane="bottomLeft" activeCell="F20" sqref="F20"/>
    </sheetView>
  </sheetViews>
  <sheetFormatPr defaultColWidth="11.421875" defaultRowHeight="12.75"/>
  <cols>
    <col min="1" max="1" width="6.57421875" style="0" customWidth="1"/>
    <col min="2" max="2" width="18.421875" style="1" customWidth="1"/>
    <col min="3" max="3" width="12.421875" style="1" customWidth="1"/>
    <col min="4" max="4" width="3.00390625" style="0" customWidth="1"/>
    <col min="5" max="5" width="20.8515625" style="0" customWidth="1"/>
    <col min="6" max="6" width="23.00390625" style="2" customWidth="1"/>
    <col min="7" max="7" width="8.28125" style="0" customWidth="1"/>
    <col min="8" max="8" width="7.28125" style="0" customWidth="1"/>
    <col min="9" max="9" width="5.140625" style="2" customWidth="1"/>
    <col min="10" max="10" width="5.28125" style="2" customWidth="1"/>
    <col min="11" max="11" width="6.28125" style="2" customWidth="1"/>
    <col min="12" max="12" width="7.7109375" style="2" customWidth="1"/>
    <col min="13" max="13" width="15.421875" style="2" customWidth="1"/>
    <col min="14" max="14" width="7.421875" style="0" customWidth="1"/>
    <col min="15" max="15" width="5.7109375" style="2" customWidth="1"/>
    <col min="16" max="16" width="9.8515625" style="0" customWidth="1"/>
    <col min="17" max="17" width="4.28125" style="0" customWidth="1"/>
    <col min="18" max="18" width="7.8515625" style="0" customWidth="1"/>
    <col min="19" max="19" width="23.8515625" style="0" customWidth="1"/>
    <col min="20" max="20" width="9.28125" style="0" customWidth="1"/>
  </cols>
  <sheetData>
    <row r="1" ht="13.5" thickBot="1"/>
    <row r="2" spans="1:18" ht="15.75" customHeight="1" thickBot="1">
      <c r="A2" s="104" t="s">
        <v>28</v>
      </c>
      <c r="B2" s="105" t="s">
        <v>29</v>
      </c>
      <c r="C2" s="105" t="s">
        <v>30</v>
      </c>
      <c r="D2" s="105" t="s">
        <v>31</v>
      </c>
      <c r="E2" s="105" t="s">
        <v>8</v>
      </c>
      <c r="F2" s="105" t="s">
        <v>34</v>
      </c>
      <c r="G2" s="105" t="s">
        <v>32</v>
      </c>
      <c r="H2" s="105" t="s">
        <v>33</v>
      </c>
      <c r="I2" s="112" t="s">
        <v>35</v>
      </c>
      <c r="J2" s="104" t="s">
        <v>52</v>
      </c>
      <c r="K2" s="104" t="s">
        <v>46</v>
      </c>
      <c r="L2" s="106" t="s">
        <v>51</v>
      </c>
      <c r="M2" s="105" t="s">
        <v>36</v>
      </c>
      <c r="N2" s="105" t="s">
        <v>43</v>
      </c>
      <c r="O2" s="105" t="s">
        <v>42</v>
      </c>
      <c r="P2" s="107" t="s">
        <v>119</v>
      </c>
      <c r="Q2" s="47"/>
      <c r="R2" s="44"/>
    </row>
    <row r="3" spans="1:17" ht="12.75">
      <c r="A3" s="87">
        <v>34</v>
      </c>
      <c r="B3" s="88" t="s">
        <v>75</v>
      </c>
      <c r="C3" s="89" t="s">
        <v>76</v>
      </c>
      <c r="D3" s="90" t="s">
        <v>77</v>
      </c>
      <c r="E3" s="90" t="s">
        <v>54</v>
      </c>
      <c r="F3" s="90" t="s">
        <v>78</v>
      </c>
      <c r="G3" s="91">
        <v>1999</v>
      </c>
      <c r="H3" s="45" t="str">
        <f aca="true" t="shared" si="0" ref="H3:H31">IF(G3&gt;=(T$10-17),"CADET",IF(G3&gt;=(T$10-19),"JUNIOR",IF(G3&gt;=(T$10-21),"ESPOIR",IF(G3&gt;=(T$10-39),"SENIOR",IF(G3&gt;=(T$10-49),"VET 1",IF(G3&gt;=(T$10-59),"VET 2",IF(G3&gt;=(T$10-69),"VET 3","VET 4")))))))</f>
        <v>CADET</v>
      </c>
      <c r="I3" s="55"/>
      <c r="J3" s="55" t="s">
        <v>79</v>
      </c>
      <c r="K3" s="55"/>
      <c r="L3" s="55" t="s">
        <v>79</v>
      </c>
      <c r="M3" s="55"/>
      <c r="N3" s="56" t="s">
        <v>79</v>
      </c>
      <c r="O3" s="55" t="s">
        <v>99</v>
      </c>
      <c r="P3" s="42" t="s">
        <v>120</v>
      </c>
      <c r="Q3" s="4"/>
    </row>
    <row r="4" spans="1:17" ht="12.75">
      <c r="A4" s="114">
        <v>9</v>
      </c>
      <c r="B4" s="113" t="s">
        <v>80</v>
      </c>
      <c r="C4" s="94" t="s">
        <v>81</v>
      </c>
      <c r="D4" s="95" t="s">
        <v>77</v>
      </c>
      <c r="E4" s="95"/>
      <c r="F4" s="96" t="s">
        <v>82</v>
      </c>
      <c r="G4" s="96">
        <v>1973</v>
      </c>
      <c r="H4" s="45" t="str">
        <f t="shared" si="0"/>
        <v>VET 1</v>
      </c>
      <c r="I4" s="43"/>
      <c r="J4" s="43" t="s">
        <v>79</v>
      </c>
      <c r="K4" s="43"/>
      <c r="L4" s="43" t="s">
        <v>79</v>
      </c>
      <c r="M4" s="43"/>
      <c r="N4" s="53" t="s">
        <v>79</v>
      </c>
      <c r="O4" s="43" t="s">
        <v>99</v>
      </c>
      <c r="P4" s="49" t="s">
        <v>120</v>
      </c>
      <c r="Q4" s="52"/>
    </row>
    <row r="5" spans="1:17" ht="12.75">
      <c r="A5" s="92">
        <v>39</v>
      </c>
      <c r="B5" s="93" t="s">
        <v>83</v>
      </c>
      <c r="C5" s="94" t="s">
        <v>84</v>
      </c>
      <c r="D5" s="95" t="s">
        <v>77</v>
      </c>
      <c r="E5" s="95" t="s">
        <v>85</v>
      </c>
      <c r="F5" s="96" t="s">
        <v>86</v>
      </c>
      <c r="G5" s="95">
        <v>1970</v>
      </c>
      <c r="H5" s="45" t="str">
        <f t="shared" si="0"/>
        <v>VET 1</v>
      </c>
      <c r="I5" s="43"/>
      <c r="J5" s="43"/>
      <c r="K5" s="43" t="s">
        <v>79</v>
      </c>
      <c r="L5" s="43" t="s">
        <v>79</v>
      </c>
      <c r="M5" s="43"/>
      <c r="N5" s="53" t="s">
        <v>79</v>
      </c>
      <c r="O5" s="43" t="s">
        <v>99</v>
      </c>
      <c r="P5" s="42" t="s">
        <v>120</v>
      </c>
      <c r="Q5" s="4"/>
    </row>
    <row r="6" spans="1:17" ht="12.75">
      <c r="A6" s="97">
        <v>47</v>
      </c>
      <c r="B6" s="93" t="s">
        <v>87</v>
      </c>
      <c r="C6" s="94" t="s">
        <v>81</v>
      </c>
      <c r="D6" s="95" t="s">
        <v>77</v>
      </c>
      <c r="E6" s="95"/>
      <c r="F6" s="96" t="s">
        <v>88</v>
      </c>
      <c r="G6" s="96">
        <v>1965</v>
      </c>
      <c r="H6" s="45" t="str">
        <f t="shared" si="0"/>
        <v>VET 2</v>
      </c>
      <c r="I6" s="50"/>
      <c r="J6" s="50" t="s">
        <v>79</v>
      </c>
      <c r="K6" s="50"/>
      <c r="L6" s="50" t="s">
        <v>79</v>
      </c>
      <c r="M6" s="50">
        <v>2</v>
      </c>
      <c r="N6" s="115" t="s">
        <v>79</v>
      </c>
      <c r="O6" s="43" t="s">
        <v>99</v>
      </c>
      <c r="P6" s="42" t="s">
        <v>120</v>
      </c>
      <c r="Q6" s="4"/>
    </row>
    <row r="7" spans="1:17" ht="12.75">
      <c r="A7" s="97">
        <v>35</v>
      </c>
      <c r="B7" s="93" t="s">
        <v>89</v>
      </c>
      <c r="C7" s="94" t="s">
        <v>90</v>
      </c>
      <c r="D7" s="96" t="s">
        <v>77</v>
      </c>
      <c r="E7" s="96" t="s">
        <v>54</v>
      </c>
      <c r="F7" s="96" t="s">
        <v>78</v>
      </c>
      <c r="G7" s="95">
        <v>1959</v>
      </c>
      <c r="H7" s="45" t="str">
        <f t="shared" si="0"/>
        <v>VET 2</v>
      </c>
      <c r="I7" s="43"/>
      <c r="J7" s="43" t="s">
        <v>79</v>
      </c>
      <c r="K7" s="43"/>
      <c r="L7" s="43" t="s">
        <v>79</v>
      </c>
      <c r="M7" s="43"/>
      <c r="N7" s="53" t="s">
        <v>79</v>
      </c>
      <c r="O7" s="43" t="s">
        <v>99</v>
      </c>
      <c r="P7" s="42" t="s">
        <v>120</v>
      </c>
      <c r="Q7" s="4"/>
    </row>
    <row r="8" spans="1:18" ht="12.75">
      <c r="A8" s="97">
        <v>2</v>
      </c>
      <c r="B8" s="93" t="s">
        <v>91</v>
      </c>
      <c r="C8" s="94" t="s">
        <v>92</v>
      </c>
      <c r="D8" s="96" t="s">
        <v>77</v>
      </c>
      <c r="E8" s="96"/>
      <c r="F8" s="96" t="s">
        <v>93</v>
      </c>
      <c r="G8" s="95">
        <v>1958</v>
      </c>
      <c r="H8" s="45" t="str">
        <f t="shared" si="0"/>
        <v>VET 2</v>
      </c>
      <c r="I8" s="43"/>
      <c r="J8" s="43" t="s">
        <v>79</v>
      </c>
      <c r="K8" s="43"/>
      <c r="L8" s="43" t="s">
        <v>79</v>
      </c>
      <c r="M8" s="43"/>
      <c r="N8" s="53" t="s">
        <v>79</v>
      </c>
      <c r="O8" s="43" t="s">
        <v>99</v>
      </c>
      <c r="P8" s="42" t="s">
        <v>120</v>
      </c>
      <c r="Q8" s="4"/>
      <c r="R8" s="3"/>
    </row>
    <row r="9" spans="1:20" ht="13.5" thickBot="1">
      <c r="A9" s="97">
        <v>11</v>
      </c>
      <c r="B9" s="93" t="s">
        <v>94</v>
      </c>
      <c r="C9" s="94" t="s">
        <v>90</v>
      </c>
      <c r="D9" s="96" t="s">
        <v>77</v>
      </c>
      <c r="E9" s="96" t="s">
        <v>54</v>
      </c>
      <c r="F9" s="96" t="s">
        <v>95</v>
      </c>
      <c r="G9" s="95">
        <v>1960</v>
      </c>
      <c r="H9" s="45" t="str">
        <f t="shared" si="0"/>
        <v>VET 2</v>
      </c>
      <c r="I9" s="43"/>
      <c r="J9" s="43"/>
      <c r="K9" s="43" t="s">
        <v>79</v>
      </c>
      <c r="L9" s="43" t="s">
        <v>79</v>
      </c>
      <c r="M9" s="43">
        <v>1</v>
      </c>
      <c r="N9" s="53" t="s">
        <v>79</v>
      </c>
      <c r="O9" s="43" t="s">
        <v>99</v>
      </c>
      <c r="P9" s="42" t="s">
        <v>120</v>
      </c>
      <c r="Q9" s="4"/>
      <c r="S9" s="4"/>
      <c r="T9" s="4"/>
    </row>
    <row r="10" spans="1:20" ht="12.75">
      <c r="A10" s="97">
        <v>6</v>
      </c>
      <c r="B10" s="93" t="s">
        <v>96</v>
      </c>
      <c r="C10" s="94" t="s">
        <v>97</v>
      </c>
      <c r="D10" s="95" t="s">
        <v>77</v>
      </c>
      <c r="E10" s="95"/>
      <c r="F10" s="96" t="s">
        <v>95</v>
      </c>
      <c r="G10" s="95">
        <v>1984</v>
      </c>
      <c r="H10" s="45" t="str">
        <f t="shared" si="0"/>
        <v>SENIOR</v>
      </c>
      <c r="I10" s="43"/>
      <c r="J10" s="43" t="s">
        <v>79</v>
      </c>
      <c r="K10" s="43"/>
      <c r="L10" s="43" t="s">
        <v>79</v>
      </c>
      <c r="M10" s="43"/>
      <c r="N10" s="53" t="s">
        <v>79</v>
      </c>
      <c r="O10" s="43" t="s">
        <v>98</v>
      </c>
      <c r="P10" s="42" t="s">
        <v>120</v>
      </c>
      <c r="Q10" s="4"/>
      <c r="R10" s="46" t="s">
        <v>0</v>
      </c>
      <c r="S10" s="5"/>
      <c r="T10" s="108">
        <v>2015</v>
      </c>
    </row>
    <row r="11" spans="1:20" ht="12.75">
      <c r="A11" s="97">
        <v>3</v>
      </c>
      <c r="B11" s="93" t="s">
        <v>100</v>
      </c>
      <c r="C11" s="94" t="s">
        <v>101</v>
      </c>
      <c r="D11" s="96" t="s">
        <v>77</v>
      </c>
      <c r="E11" s="96" t="s">
        <v>102</v>
      </c>
      <c r="F11" s="96" t="s">
        <v>103</v>
      </c>
      <c r="G11" s="95">
        <v>1945</v>
      </c>
      <c r="H11" s="45" t="str">
        <f t="shared" si="0"/>
        <v>VET 4</v>
      </c>
      <c r="I11" s="43"/>
      <c r="J11" s="43" t="s">
        <v>79</v>
      </c>
      <c r="K11" s="43"/>
      <c r="L11" s="43" t="s">
        <v>79</v>
      </c>
      <c r="M11" s="43">
        <v>1</v>
      </c>
      <c r="N11" s="53" t="s">
        <v>79</v>
      </c>
      <c r="O11" s="43" t="s">
        <v>98</v>
      </c>
      <c r="P11" s="42" t="s">
        <v>120</v>
      </c>
      <c r="Q11" s="4"/>
      <c r="S11" s="6" t="s">
        <v>1</v>
      </c>
      <c r="T11" s="109" t="s">
        <v>56</v>
      </c>
    </row>
    <row r="12" spans="1:17" ht="12.75">
      <c r="A12" s="97">
        <v>5</v>
      </c>
      <c r="B12" s="93" t="s">
        <v>91</v>
      </c>
      <c r="C12" s="94" t="s">
        <v>104</v>
      </c>
      <c r="D12" s="96" t="s">
        <v>77</v>
      </c>
      <c r="E12" s="96"/>
      <c r="F12" s="96" t="s">
        <v>105</v>
      </c>
      <c r="G12" s="95">
        <v>1959</v>
      </c>
      <c r="H12" s="45" t="str">
        <f t="shared" si="0"/>
        <v>VET 2</v>
      </c>
      <c r="I12" s="43"/>
      <c r="J12" s="43" t="s">
        <v>79</v>
      </c>
      <c r="K12" s="43"/>
      <c r="L12" s="43" t="s">
        <v>79</v>
      </c>
      <c r="M12" s="43">
        <v>2</v>
      </c>
      <c r="N12" s="53" t="s">
        <v>79</v>
      </c>
      <c r="O12" s="43" t="s">
        <v>99</v>
      </c>
      <c r="P12" s="42" t="s">
        <v>120</v>
      </c>
      <c r="Q12" s="4"/>
    </row>
    <row r="13" spans="1:19" ht="12.75">
      <c r="A13" s="97">
        <v>45</v>
      </c>
      <c r="B13" s="93" t="s">
        <v>106</v>
      </c>
      <c r="C13" s="94" t="s">
        <v>107</v>
      </c>
      <c r="D13" s="96" t="s">
        <v>108</v>
      </c>
      <c r="E13" s="96" t="s">
        <v>109</v>
      </c>
      <c r="F13" s="96" t="s">
        <v>110</v>
      </c>
      <c r="G13" s="95">
        <v>1971</v>
      </c>
      <c r="H13" s="45" t="str">
        <f t="shared" si="0"/>
        <v>VET 1</v>
      </c>
      <c r="I13" s="43"/>
      <c r="J13" s="43"/>
      <c r="K13" s="43" t="s">
        <v>79</v>
      </c>
      <c r="L13" s="43" t="s">
        <v>79</v>
      </c>
      <c r="M13" s="43">
        <v>1</v>
      </c>
      <c r="N13" s="53" t="s">
        <v>79</v>
      </c>
      <c r="O13" s="43" t="s">
        <v>99</v>
      </c>
      <c r="P13" s="42" t="s">
        <v>120</v>
      </c>
      <c r="Q13" s="4"/>
      <c r="R13" s="82" t="s">
        <v>61</v>
      </c>
      <c r="S13" s="83"/>
    </row>
    <row r="14" spans="1:17" ht="12.75">
      <c r="A14" s="97">
        <v>46</v>
      </c>
      <c r="B14" s="93" t="s">
        <v>111</v>
      </c>
      <c r="C14" s="94" t="s">
        <v>112</v>
      </c>
      <c r="D14" s="96" t="s">
        <v>77</v>
      </c>
      <c r="E14" s="96"/>
      <c r="F14" s="96" t="s">
        <v>110</v>
      </c>
      <c r="G14" s="95">
        <v>1966</v>
      </c>
      <c r="H14" s="45" t="str">
        <f t="shared" si="0"/>
        <v>VET 1</v>
      </c>
      <c r="I14" s="43"/>
      <c r="J14" s="43" t="s">
        <v>79</v>
      </c>
      <c r="K14" s="43"/>
      <c r="L14" s="43" t="s">
        <v>79</v>
      </c>
      <c r="M14" s="43">
        <v>1</v>
      </c>
      <c r="N14" s="53" t="s">
        <v>79</v>
      </c>
      <c r="O14" s="43" t="s">
        <v>99</v>
      </c>
      <c r="P14" s="42" t="s">
        <v>120</v>
      </c>
      <c r="Q14" s="4"/>
    </row>
    <row r="15" spans="1:19" ht="12.75">
      <c r="A15" s="97">
        <v>31</v>
      </c>
      <c r="B15" s="93" t="s">
        <v>113</v>
      </c>
      <c r="C15" s="94" t="s">
        <v>114</v>
      </c>
      <c r="D15" s="96" t="s">
        <v>77</v>
      </c>
      <c r="E15" s="96" t="s">
        <v>54</v>
      </c>
      <c r="F15" s="96" t="s">
        <v>115</v>
      </c>
      <c r="G15" s="95">
        <v>1967</v>
      </c>
      <c r="H15" s="45" t="str">
        <f t="shared" si="0"/>
        <v>VET 1</v>
      </c>
      <c r="I15" s="43"/>
      <c r="J15" s="43"/>
      <c r="K15" s="43" t="s">
        <v>79</v>
      </c>
      <c r="L15" s="43" t="s">
        <v>79</v>
      </c>
      <c r="M15" s="43"/>
      <c r="N15" s="53" t="s">
        <v>79</v>
      </c>
      <c r="O15" s="43" t="s">
        <v>99</v>
      </c>
      <c r="P15" s="42" t="s">
        <v>120</v>
      </c>
      <c r="Q15" s="4"/>
      <c r="R15" s="85" t="s">
        <v>2</v>
      </c>
      <c r="S15" s="86" t="s">
        <v>3</v>
      </c>
    </row>
    <row r="16" spans="1:19" ht="12.75">
      <c r="A16" s="97">
        <v>32</v>
      </c>
      <c r="B16" s="93" t="s">
        <v>116</v>
      </c>
      <c r="C16" s="94" t="s">
        <v>117</v>
      </c>
      <c r="D16" s="95" t="s">
        <v>77</v>
      </c>
      <c r="E16" s="95" t="s">
        <v>54</v>
      </c>
      <c r="F16" s="96" t="s">
        <v>115</v>
      </c>
      <c r="G16" s="95">
        <v>1956</v>
      </c>
      <c r="H16" s="45" t="str">
        <f t="shared" si="0"/>
        <v>VET 2</v>
      </c>
      <c r="I16" s="43"/>
      <c r="J16" s="43"/>
      <c r="K16" s="43" t="s">
        <v>79</v>
      </c>
      <c r="L16" s="43" t="s">
        <v>79</v>
      </c>
      <c r="M16" s="43"/>
      <c r="N16" s="53" t="s">
        <v>79</v>
      </c>
      <c r="O16" s="43" t="s">
        <v>99</v>
      </c>
      <c r="P16" s="42" t="s">
        <v>120</v>
      </c>
      <c r="Q16" s="4"/>
      <c r="R16" s="85" t="s">
        <v>4</v>
      </c>
      <c r="S16" s="86" t="s">
        <v>15</v>
      </c>
    </row>
    <row r="17" spans="1:19" ht="12.75">
      <c r="A17" s="97">
        <v>33</v>
      </c>
      <c r="B17" s="93" t="s">
        <v>118</v>
      </c>
      <c r="C17" s="94" t="s">
        <v>27</v>
      </c>
      <c r="D17" s="96" t="s">
        <v>77</v>
      </c>
      <c r="E17" s="96" t="s">
        <v>54</v>
      </c>
      <c r="F17" s="96" t="s">
        <v>115</v>
      </c>
      <c r="G17" s="95">
        <v>1961</v>
      </c>
      <c r="H17" s="45" t="str">
        <f t="shared" si="0"/>
        <v>VET 2</v>
      </c>
      <c r="I17" s="43"/>
      <c r="J17" s="43"/>
      <c r="K17" s="43" t="s">
        <v>79</v>
      </c>
      <c r="L17" s="43" t="s">
        <v>79</v>
      </c>
      <c r="M17" s="43"/>
      <c r="N17" s="53" t="s">
        <v>79</v>
      </c>
      <c r="O17" s="43" t="s">
        <v>99</v>
      </c>
      <c r="P17" s="42" t="s">
        <v>120</v>
      </c>
      <c r="Q17" s="4"/>
      <c r="R17" s="85" t="s">
        <v>5</v>
      </c>
      <c r="S17" s="86" t="s">
        <v>26</v>
      </c>
    </row>
    <row r="18" spans="1:19" ht="12.75">
      <c r="A18" s="97">
        <v>23</v>
      </c>
      <c r="B18" s="93" t="s">
        <v>123</v>
      </c>
      <c r="C18" s="94" t="s">
        <v>124</v>
      </c>
      <c r="D18" s="96" t="s">
        <v>77</v>
      </c>
      <c r="E18" s="96"/>
      <c r="F18" s="96" t="s">
        <v>125</v>
      </c>
      <c r="G18" s="95">
        <v>1957</v>
      </c>
      <c r="H18" s="45" t="str">
        <f t="shared" si="0"/>
        <v>VET 2</v>
      </c>
      <c r="I18" s="43"/>
      <c r="J18" s="43" t="s">
        <v>79</v>
      </c>
      <c r="K18" s="43"/>
      <c r="L18" s="43" t="s">
        <v>79</v>
      </c>
      <c r="M18" s="43"/>
      <c r="N18" s="53" t="s">
        <v>79</v>
      </c>
      <c r="O18" s="43"/>
      <c r="P18" s="42" t="s">
        <v>122</v>
      </c>
      <c r="Q18" s="4"/>
      <c r="R18" s="85" t="s">
        <v>7</v>
      </c>
      <c r="S18" s="86" t="s">
        <v>6</v>
      </c>
    </row>
    <row r="19" spans="1:19" ht="12.75">
      <c r="A19" s="97">
        <v>24</v>
      </c>
      <c r="B19" s="93" t="s">
        <v>123</v>
      </c>
      <c r="C19" s="94" t="s">
        <v>126</v>
      </c>
      <c r="D19" s="96" t="s">
        <v>77</v>
      </c>
      <c r="E19" s="96"/>
      <c r="F19" s="96" t="s">
        <v>125</v>
      </c>
      <c r="G19" s="95">
        <v>1961</v>
      </c>
      <c r="H19" s="45" t="str">
        <f t="shared" si="0"/>
        <v>VET 2</v>
      </c>
      <c r="I19" s="43"/>
      <c r="J19" s="43" t="s">
        <v>79</v>
      </c>
      <c r="K19" s="43"/>
      <c r="L19" s="43" t="s">
        <v>79</v>
      </c>
      <c r="M19" s="43"/>
      <c r="N19" s="53" t="s">
        <v>79</v>
      </c>
      <c r="O19" s="43"/>
      <c r="P19" s="42" t="s">
        <v>122</v>
      </c>
      <c r="Q19" s="4"/>
      <c r="R19" s="85" t="s">
        <v>9</v>
      </c>
      <c r="S19" s="86" t="s">
        <v>8</v>
      </c>
    </row>
    <row r="20" spans="1:19" ht="12.75">
      <c r="A20" s="97">
        <v>25</v>
      </c>
      <c r="B20" s="93" t="s">
        <v>123</v>
      </c>
      <c r="C20" s="94" t="s">
        <v>127</v>
      </c>
      <c r="D20" s="96" t="s">
        <v>77</v>
      </c>
      <c r="E20" s="96"/>
      <c r="F20" s="96" t="s">
        <v>125</v>
      </c>
      <c r="G20" s="95">
        <v>1991</v>
      </c>
      <c r="H20" s="45" t="str">
        <f t="shared" si="0"/>
        <v>SENIOR</v>
      </c>
      <c r="I20" s="43"/>
      <c r="J20" s="43" t="s">
        <v>79</v>
      </c>
      <c r="K20" s="43"/>
      <c r="L20" s="43" t="s">
        <v>79</v>
      </c>
      <c r="M20" s="43"/>
      <c r="N20" s="53" t="s">
        <v>79</v>
      </c>
      <c r="O20" s="43"/>
      <c r="P20" s="42" t="s">
        <v>122</v>
      </c>
      <c r="Q20" s="4"/>
      <c r="R20" s="85" t="s">
        <v>10</v>
      </c>
      <c r="S20" s="86" t="s">
        <v>57</v>
      </c>
    </row>
    <row r="21" spans="1:19" ht="12.75">
      <c r="A21" s="97">
        <v>26</v>
      </c>
      <c r="B21" s="93" t="s">
        <v>180</v>
      </c>
      <c r="C21" s="94" t="s">
        <v>128</v>
      </c>
      <c r="D21" s="96" t="s">
        <v>77</v>
      </c>
      <c r="E21" s="96"/>
      <c r="F21" s="96" t="s">
        <v>125</v>
      </c>
      <c r="G21" s="95">
        <v>1991</v>
      </c>
      <c r="H21" s="45" t="str">
        <f t="shared" si="0"/>
        <v>SENIOR</v>
      </c>
      <c r="I21" s="43"/>
      <c r="J21" s="43" t="s">
        <v>79</v>
      </c>
      <c r="K21" s="43"/>
      <c r="L21" s="43" t="s">
        <v>79</v>
      </c>
      <c r="M21" s="43"/>
      <c r="N21" s="53" t="s">
        <v>79</v>
      </c>
      <c r="O21" s="43"/>
      <c r="P21" s="42" t="s">
        <v>122</v>
      </c>
      <c r="Q21" s="4"/>
      <c r="R21" s="85" t="s">
        <v>11</v>
      </c>
      <c r="S21" s="86" t="s">
        <v>62</v>
      </c>
    </row>
    <row r="22" spans="1:19" ht="12.75">
      <c r="A22" s="97">
        <v>53</v>
      </c>
      <c r="B22" s="93" t="s">
        <v>129</v>
      </c>
      <c r="C22" s="94" t="s">
        <v>130</v>
      </c>
      <c r="D22" s="95" t="s">
        <v>77</v>
      </c>
      <c r="E22" s="95"/>
      <c r="F22" s="96" t="s">
        <v>210</v>
      </c>
      <c r="G22" s="96">
        <v>1971</v>
      </c>
      <c r="H22" s="45" t="str">
        <f t="shared" si="0"/>
        <v>VET 1</v>
      </c>
      <c r="I22" s="43"/>
      <c r="J22" s="43" t="s">
        <v>79</v>
      </c>
      <c r="K22" s="43"/>
      <c r="L22" s="43" t="s">
        <v>79</v>
      </c>
      <c r="M22" s="43"/>
      <c r="N22" s="53"/>
      <c r="O22" s="43"/>
      <c r="P22" s="42" t="s">
        <v>131</v>
      </c>
      <c r="Q22" s="4"/>
      <c r="R22" s="84" t="s">
        <v>25</v>
      </c>
      <c r="S22" t="s">
        <v>12</v>
      </c>
    </row>
    <row r="23" spans="1:19" ht="12.75">
      <c r="A23" s="97">
        <v>41</v>
      </c>
      <c r="B23" s="93" t="s">
        <v>132</v>
      </c>
      <c r="C23" s="94" t="s">
        <v>195</v>
      </c>
      <c r="D23" s="95" t="s">
        <v>77</v>
      </c>
      <c r="E23" s="95"/>
      <c r="F23" s="96" t="s">
        <v>95</v>
      </c>
      <c r="G23" s="96">
        <v>1963</v>
      </c>
      <c r="H23" s="45" t="str">
        <f t="shared" si="0"/>
        <v>VET 2</v>
      </c>
      <c r="I23" s="43"/>
      <c r="J23" s="43" t="s">
        <v>79</v>
      </c>
      <c r="K23" s="43"/>
      <c r="L23" s="43" t="s">
        <v>79</v>
      </c>
      <c r="M23" s="43"/>
      <c r="N23" s="53" t="s">
        <v>79</v>
      </c>
      <c r="O23" s="43"/>
      <c r="P23" s="42" t="s">
        <v>122</v>
      </c>
      <c r="Q23" s="4"/>
      <c r="R23" s="84" t="s">
        <v>37</v>
      </c>
      <c r="S23" t="s">
        <v>53</v>
      </c>
    </row>
    <row r="24" spans="1:19" ht="12.75">
      <c r="A24" s="97">
        <v>44</v>
      </c>
      <c r="B24" s="93" t="s">
        <v>133</v>
      </c>
      <c r="C24" s="94" t="s">
        <v>27</v>
      </c>
      <c r="D24" s="95" t="s">
        <v>77</v>
      </c>
      <c r="E24" s="95"/>
      <c r="F24" s="96" t="s">
        <v>105</v>
      </c>
      <c r="G24" s="95">
        <v>1970</v>
      </c>
      <c r="H24" s="45" t="str">
        <f t="shared" si="0"/>
        <v>VET 1</v>
      </c>
      <c r="I24" s="43"/>
      <c r="J24" s="43" t="s">
        <v>79</v>
      </c>
      <c r="K24" s="43"/>
      <c r="L24" s="43" t="s">
        <v>79</v>
      </c>
      <c r="M24" s="43"/>
      <c r="N24" s="53" t="s">
        <v>79</v>
      </c>
      <c r="O24" s="43"/>
      <c r="P24" s="42" t="s">
        <v>122</v>
      </c>
      <c r="Q24" s="4"/>
      <c r="R24" s="84" t="s">
        <v>38</v>
      </c>
      <c r="S24" t="s">
        <v>58</v>
      </c>
    </row>
    <row r="25" spans="1:19" ht="12.75">
      <c r="A25" s="97">
        <v>20</v>
      </c>
      <c r="B25" s="93" t="s">
        <v>134</v>
      </c>
      <c r="C25" s="94" t="s">
        <v>135</v>
      </c>
      <c r="D25" s="96" t="s">
        <v>108</v>
      </c>
      <c r="E25" s="96"/>
      <c r="F25" s="96" t="s">
        <v>136</v>
      </c>
      <c r="G25" s="95">
        <v>1976</v>
      </c>
      <c r="H25" s="45" t="str">
        <f t="shared" si="0"/>
        <v>SENIOR</v>
      </c>
      <c r="I25" s="43"/>
      <c r="J25" s="43" t="s">
        <v>79</v>
      </c>
      <c r="K25" s="43"/>
      <c r="L25" s="43" t="s">
        <v>79</v>
      </c>
      <c r="M25" s="43" t="s">
        <v>137</v>
      </c>
      <c r="N25" s="53" t="s">
        <v>79</v>
      </c>
      <c r="O25" s="43" t="s">
        <v>99</v>
      </c>
      <c r="P25" s="42" t="s">
        <v>122</v>
      </c>
      <c r="Q25" s="4"/>
      <c r="R25" s="84" t="s">
        <v>39</v>
      </c>
      <c r="S25" t="s">
        <v>50</v>
      </c>
    </row>
    <row r="26" spans="1:19" ht="12.75">
      <c r="A26" s="97">
        <v>49</v>
      </c>
      <c r="B26" s="93" t="s">
        <v>200</v>
      </c>
      <c r="C26" s="94" t="s">
        <v>138</v>
      </c>
      <c r="D26" s="96" t="s">
        <v>77</v>
      </c>
      <c r="E26" s="96"/>
      <c r="F26" s="96" t="s">
        <v>201</v>
      </c>
      <c r="G26" s="95">
        <v>1984</v>
      </c>
      <c r="H26" s="45" t="str">
        <f t="shared" si="0"/>
        <v>SENIOR</v>
      </c>
      <c r="I26" s="43"/>
      <c r="J26" s="43" t="s">
        <v>79</v>
      </c>
      <c r="K26" s="43"/>
      <c r="L26" s="43" t="s">
        <v>79</v>
      </c>
      <c r="M26" s="43"/>
      <c r="N26" s="53"/>
      <c r="O26" s="43"/>
      <c r="P26" s="42" t="s">
        <v>122</v>
      </c>
      <c r="Q26" s="4"/>
      <c r="R26" s="84" t="s">
        <v>41</v>
      </c>
      <c r="S26" t="s">
        <v>59</v>
      </c>
    </row>
    <row r="27" spans="1:19" ht="12.75">
      <c r="A27" s="97">
        <v>48</v>
      </c>
      <c r="B27" s="93" t="s">
        <v>139</v>
      </c>
      <c r="C27" s="94" t="s">
        <v>142</v>
      </c>
      <c r="D27" s="95" t="s">
        <v>108</v>
      </c>
      <c r="E27" s="95"/>
      <c r="F27" s="96" t="s">
        <v>201</v>
      </c>
      <c r="G27" s="96">
        <v>1987</v>
      </c>
      <c r="H27" s="45" t="str">
        <f t="shared" si="0"/>
        <v>SENIOR</v>
      </c>
      <c r="I27" s="43"/>
      <c r="J27" s="43" t="s">
        <v>79</v>
      </c>
      <c r="K27" s="43"/>
      <c r="L27" s="43" t="s">
        <v>79</v>
      </c>
      <c r="M27" s="43"/>
      <c r="N27" s="53"/>
      <c r="O27" s="43"/>
      <c r="P27" s="42" t="s">
        <v>122</v>
      </c>
      <c r="Q27" s="4"/>
      <c r="R27" s="84" t="s">
        <v>47</v>
      </c>
      <c r="S27" t="s">
        <v>44</v>
      </c>
    </row>
    <row r="28" spans="1:19" ht="12.75">
      <c r="A28" s="117">
        <v>14</v>
      </c>
      <c r="B28" s="118" t="s">
        <v>140</v>
      </c>
      <c r="C28" s="119" t="s">
        <v>141</v>
      </c>
      <c r="D28" s="120" t="s">
        <v>77</v>
      </c>
      <c r="E28" s="120" t="s">
        <v>153</v>
      </c>
      <c r="F28" s="120" t="s">
        <v>161</v>
      </c>
      <c r="G28" s="121">
        <v>1965</v>
      </c>
      <c r="H28" s="122" t="str">
        <f t="shared" si="0"/>
        <v>VET 2</v>
      </c>
      <c r="I28" s="123"/>
      <c r="J28" s="123"/>
      <c r="K28" s="123" t="s">
        <v>79</v>
      </c>
      <c r="L28" s="123" t="s">
        <v>79</v>
      </c>
      <c r="M28" s="123"/>
      <c r="N28" s="124" t="s">
        <v>79</v>
      </c>
      <c r="O28" s="123" t="s">
        <v>98</v>
      </c>
      <c r="P28" s="125" t="s">
        <v>122</v>
      </c>
      <c r="Q28" s="4"/>
      <c r="R28" s="84" t="s">
        <v>48</v>
      </c>
      <c r="S28" t="s">
        <v>40</v>
      </c>
    </row>
    <row r="29" spans="1:19" ht="12.75">
      <c r="A29" s="92">
        <v>1</v>
      </c>
      <c r="B29" s="93" t="s">
        <v>143</v>
      </c>
      <c r="C29" s="94" t="s">
        <v>144</v>
      </c>
      <c r="D29" s="95" t="s">
        <v>77</v>
      </c>
      <c r="E29" s="95" t="s">
        <v>145</v>
      </c>
      <c r="F29" s="96" t="s">
        <v>146</v>
      </c>
      <c r="G29" s="95">
        <v>1948</v>
      </c>
      <c r="H29" s="45" t="str">
        <f t="shared" si="0"/>
        <v>VET 3</v>
      </c>
      <c r="I29" s="43"/>
      <c r="J29" s="43"/>
      <c r="K29" s="43" t="s">
        <v>79</v>
      </c>
      <c r="L29" s="43"/>
      <c r="M29" s="43"/>
      <c r="N29" s="53" t="s">
        <v>79</v>
      </c>
      <c r="O29" s="43" t="s">
        <v>98</v>
      </c>
      <c r="P29" s="42"/>
      <c r="Q29" s="4"/>
      <c r="R29" s="84" t="s">
        <v>49</v>
      </c>
      <c r="S29" t="s">
        <v>45</v>
      </c>
    </row>
    <row r="30" spans="1:17" ht="12.75">
      <c r="A30" s="97">
        <v>4</v>
      </c>
      <c r="B30" s="93" t="s">
        <v>147</v>
      </c>
      <c r="C30" s="94" t="s">
        <v>148</v>
      </c>
      <c r="D30" s="95" t="s">
        <v>77</v>
      </c>
      <c r="E30" s="95" t="s">
        <v>149</v>
      </c>
      <c r="F30" s="96" t="s">
        <v>150</v>
      </c>
      <c r="G30" s="95">
        <v>1961</v>
      </c>
      <c r="H30" s="45" t="str">
        <f t="shared" si="0"/>
        <v>VET 2</v>
      </c>
      <c r="I30" s="43"/>
      <c r="J30" s="43"/>
      <c r="K30" s="43" t="s">
        <v>79</v>
      </c>
      <c r="L30" s="43"/>
      <c r="M30" s="43"/>
      <c r="N30" s="53"/>
      <c r="O30" s="43" t="s">
        <v>98</v>
      </c>
      <c r="P30" s="42"/>
      <c r="Q30" s="4"/>
    </row>
    <row r="31" spans="1:17" ht="12.75">
      <c r="A31" s="97">
        <v>7</v>
      </c>
      <c r="B31" s="93" t="s">
        <v>151</v>
      </c>
      <c r="C31" s="94" t="s">
        <v>114</v>
      </c>
      <c r="D31" s="95" t="s">
        <v>77</v>
      </c>
      <c r="E31" s="95" t="s">
        <v>153</v>
      </c>
      <c r="F31" s="96" t="s">
        <v>152</v>
      </c>
      <c r="G31" s="95">
        <v>1964</v>
      </c>
      <c r="H31" s="45" t="str">
        <f t="shared" si="0"/>
        <v>VET 2</v>
      </c>
      <c r="I31" s="43"/>
      <c r="J31" s="43"/>
      <c r="K31" s="43" t="s">
        <v>79</v>
      </c>
      <c r="L31" s="43"/>
      <c r="M31" s="43"/>
      <c r="N31" s="53" t="s">
        <v>79</v>
      </c>
      <c r="O31" s="43" t="s">
        <v>98</v>
      </c>
      <c r="P31" s="42"/>
      <c r="Q31" s="4"/>
    </row>
    <row r="32" spans="1:17" ht="12.75">
      <c r="A32" s="97">
        <v>8</v>
      </c>
      <c r="B32" s="93" t="s">
        <v>154</v>
      </c>
      <c r="C32" s="94" t="s">
        <v>138</v>
      </c>
      <c r="D32" s="95" t="s">
        <v>77</v>
      </c>
      <c r="E32" s="95" t="s">
        <v>225</v>
      </c>
      <c r="F32" s="96" t="s">
        <v>155</v>
      </c>
      <c r="G32" s="95">
        <v>1950</v>
      </c>
      <c r="H32" s="45" t="str">
        <f aca="true" t="shared" si="1" ref="H32:H63">IF(G32&gt;=(T$10-17),"CADET",IF(G32&gt;=(T$10-19),"JUNIOR",IF(G32&gt;=(T$10-21),"ESPOIR",IF(G32&gt;=(T$10-39),"SENIOR",IF(G32&gt;=(T$10-49),"VET 1",IF(G32&gt;=(T$10-59),"VET 2",IF(G32&gt;=(T$10-69),"VET 3","VET 4")))))))</f>
        <v>VET 3</v>
      </c>
      <c r="I32" s="43"/>
      <c r="J32" s="43"/>
      <c r="K32" s="43" t="s">
        <v>79</v>
      </c>
      <c r="L32" s="43"/>
      <c r="M32" s="43"/>
      <c r="N32" s="53" t="s">
        <v>79</v>
      </c>
      <c r="O32" s="50" t="s">
        <v>98</v>
      </c>
      <c r="P32" s="42"/>
      <c r="Q32" s="4"/>
    </row>
    <row r="33" spans="1:17" ht="12.75">
      <c r="A33" s="97">
        <v>10</v>
      </c>
      <c r="B33" s="93" t="s">
        <v>156</v>
      </c>
      <c r="C33" s="94" t="s">
        <v>157</v>
      </c>
      <c r="D33" s="96" t="s">
        <v>77</v>
      </c>
      <c r="E33" s="96"/>
      <c r="F33" s="96" t="s">
        <v>158</v>
      </c>
      <c r="G33" s="95">
        <v>1979</v>
      </c>
      <c r="H33" s="45" t="str">
        <f t="shared" si="1"/>
        <v>SENIOR</v>
      </c>
      <c r="I33" s="43"/>
      <c r="J33" s="43" t="s">
        <v>79</v>
      </c>
      <c r="K33" s="43"/>
      <c r="L33" s="43"/>
      <c r="M33" s="43"/>
      <c r="N33" s="53" t="s">
        <v>79</v>
      </c>
      <c r="O33" s="50" t="s">
        <v>98</v>
      </c>
      <c r="P33" s="42"/>
      <c r="Q33" s="4"/>
    </row>
    <row r="34" spans="1:17" ht="12.75">
      <c r="A34" s="97">
        <v>13</v>
      </c>
      <c r="B34" s="93" t="s">
        <v>159</v>
      </c>
      <c r="C34" s="94" t="s">
        <v>160</v>
      </c>
      <c r="D34" s="96" t="s">
        <v>77</v>
      </c>
      <c r="E34" s="96" t="s">
        <v>54</v>
      </c>
      <c r="F34" s="96" t="s">
        <v>95</v>
      </c>
      <c r="G34" s="95">
        <v>1982</v>
      </c>
      <c r="H34" s="45" t="str">
        <f t="shared" si="1"/>
        <v>SENIOR</v>
      </c>
      <c r="I34" s="43"/>
      <c r="J34" s="43" t="s">
        <v>79</v>
      </c>
      <c r="K34" s="43"/>
      <c r="L34" s="43"/>
      <c r="M34" s="43"/>
      <c r="N34" s="53" t="s">
        <v>79</v>
      </c>
      <c r="O34" s="43" t="s">
        <v>99</v>
      </c>
      <c r="P34" s="42"/>
      <c r="Q34" s="4"/>
    </row>
    <row r="35" spans="1:17" ht="12.75">
      <c r="A35" s="97">
        <v>15</v>
      </c>
      <c r="B35" s="98" t="s">
        <v>162</v>
      </c>
      <c r="C35" s="99" t="s">
        <v>163</v>
      </c>
      <c r="D35" s="100" t="s">
        <v>77</v>
      </c>
      <c r="E35" s="100"/>
      <c r="F35" s="100" t="s">
        <v>164</v>
      </c>
      <c r="G35" s="101">
        <v>1978</v>
      </c>
      <c r="H35" s="45" t="str">
        <f t="shared" si="1"/>
        <v>SENIOR</v>
      </c>
      <c r="I35" s="43"/>
      <c r="J35" s="43" t="s">
        <v>79</v>
      </c>
      <c r="K35" s="43"/>
      <c r="L35" s="43"/>
      <c r="M35" s="43"/>
      <c r="N35" s="53" t="s">
        <v>79</v>
      </c>
      <c r="O35" s="43"/>
      <c r="P35" s="42"/>
      <c r="Q35" s="4"/>
    </row>
    <row r="36" spans="1:17" ht="12.75">
      <c r="A36" s="97">
        <v>16</v>
      </c>
      <c r="B36" s="93" t="s">
        <v>165</v>
      </c>
      <c r="C36" s="94" t="s">
        <v>166</v>
      </c>
      <c r="D36" s="96" t="s">
        <v>77</v>
      </c>
      <c r="E36" s="96"/>
      <c r="F36" s="96" t="s">
        <v>167</v>
      </c>
      <c r="G36" s="95">
        <v>1952</v>
      </c>
      <c r="H36" s="45" t="str">
        <f t="shared" si="1"/>
        <v>VET 3</v>
      </c>
      <c r="I36" s="43"/>
      <c r="J36" s="43" t="s">
        <v>79</v>
      </c>
      <c r="K36" s="43"/>
      <c r="L36" s="43"/>
      <c r="M36" s="43"/>
      <c r="N36" s="53" t="s">
        <v>79</v>
      </c>
      <c r="O36" s="43" t="s">
        <v>98</v>
      </c>
      <c r="P36" s="42"/>
      <c r="Q36" s="4"/>
    </row>
    <row r="37" spans="1:17" ht="12.75">
      <c r="A37" s="97">
        <v>17</v>
      </c>
      <c r="B37" s="93" t="s">
        <v>165</v>
      </c>
      <c r="C37" s="94" t="s">
        <v>168</v>
      </c>
      <c r="D37" s="96" t="s">
        <v>77</v>
      </c>
      <c r="E37" s="96" t="s">
        <v>169</v>
      </c>
      <c r="F37" s="96" t="s">
        <v>95</v>
      </c>
      <c r="G37" s="95">
        <v>1985</v>
      </c>
      <c r="H37" s="45" t="str">
        <f t="shared" si="1"/>
        <v>SENIOR</v>
      </c>
      <c r="I37" s="43"/>
      <c r="J37" s="43" t="s">
        <v>79</v>
      </c>
      <c r="K37" s="43"/>
      <c r="L37" s="43"/>
      <c r="M37" s="43"/>
      <c r="N37" s="53" t="s">
        <v>79</v>
      </c>
      <c r="O37" s="43" t="s">
        <v>98</v>
      </c>
      <c r="P37" s="42"/>
      <c r="Q37" s="4"/>
    </row>
    <row r="38" spans="1:17" ht="12.75">
      <c r="A38" s="97">
        <v>18</v>
      </c>
      <c r="B38" s="93" t="s">
        <v>170</v>
      </c>
      <c r="C38" s="94" t="s">
        <v>27</v>
      </c>
      <c r="D38" s="96" t="s">
        <v>77</v>
      </c>
      <c r="E38" s="96" t="s">
        <v>169</v>
      </c>
      <c r="F38" s="96" t="s">
        <v>167</v>
      </c>
      <c r="G38" s="95">
        <v>1985</v>
      </c>
      <c r="H38" s="45" t="str">
        <f t="shared" si="1"/>
        <v>SENIOR</v>
      </c>
      <c r="I38" s="43"/>
      <c r="J38" s="43" t="s">
        <v>79</v>
      </c>
      <c r="K38" s="43"/>
      <c r="L38" s="43"/>
      <c r="M38" s="43"/>
      <c r="N38" s="53" t="s">
        <v>79</v>
      </c>
      <c r="O38" s="43" t="s">
        <v>98</v>
      </c>
      <c r="P38" s="42"/>
      <c r="Q38" s="4"/>
    </row>
    <row r="39" spans="1:17" ht="12.75">
      <c r="A39" s="97">
        <v>19</v>
      </c>
      <c r="B39" s="93" t="s">
        <v>121</v>
      </c>
      <c r="C39" s="94" t="s">
        <v>171</v>
      </c>
      <c r="D39" s="96" t="s">
        <v>108</v>
      </c>
      <c r="E39" s="96" t="s">
        <v>172</v>
      </c>
      <c r="F39" s="96" t="s">
        <v>173</v>
      </c>
      <c r="G39" s="95">
        <v>1951</v>
      </c>
      <c r="H39" s="45" t="str">
        <f t="shared" si="1"/>
        <v>VET 3</v>
      </c>
      <c r="I39" s="43"/>
      <c r="J39" s="43"/>
      <c r="K39" s="43" t="s">
        <v>79</v>
      </c>
      <c r="L39" s="43"/>
      <c r="M39" s="43">
        <v>2</v>
      </c>
      <c r="N39" s="53" t="s">
        <v>79</v>
      </c>
      <c r="O39" s="43"/>
      <c r="P39" s="42"/>
      <c r="Q39" s="4"/>
    </row>
    <row r="40" spans="1:17" ht="12.75">
      <c r="A40" s="97">
        <v>21</v>
      </c>
      <c r="B40" s="93" t="s">
        <v>174</v>
      </c>
      <c r="C40" s="94" t="s">
        <v>175</v>
      </c>
      <c r="D40" s="96" t="s">
        <v>77</v>
      </c>
      <c r="E40" s="96" t="s">
        <v>54</v>
      </c>
      <c r="F40" s="96" t="s">
        <v>176</v>
      </c>
      <c r="G40" s="95">
        <v>1969</v>
      </c>
      <c r="H40" s="45" t="str">
        <f t="shared" si="1"/>
        <v>VET 1</v>
      </c>
      <c r="I40" s="50"/>
      <c r="J40" s="50"/>
      <c r="K40" s="50" t="s">
        <v>79</v>
      </c>
      <c r="L40" s="50"/>
      <c r="M40" s="50"/>
      <c r="N40" s="54" t="s">
        <v>79</v>
      </c>
      <c r="O40" s="43" t="s">
        <v>98</v>
      </c>
      <c r="P40" s="42"/>
      <c r="Q40" s="4"/>
    </row>
    <row r="41" spans="1:17" ht="12.75">
      <c r="A41" s="97">
        <v>22</v>
      </c>
      <c r="B41" s="93" t="s">
        <v>177</v>
      </c>
      <c r="C41" s="94" t="s">
        <v>178</v>
      </c>
      <c r="D41" s="95" t="s">
        <v>108</v>
      </c>
      <c r="E41" s="95"/>
      <c r="F41" s="96" t="s">
        <v>179</v>
      </c>
      <c r="G41" s="96">
        <v>1975</v>
      </c>
      <c r="H41" s="45" t="str">
        <f t="shared" si="1"/>
        <v>VET 1</v>
      </c>
      <c r="I41" s="50"/>
      <c r="J41" s="50" t="s">
        <v>79</v>
      </c>
      <c r="K41" s="50"/>
      <c r="L41" s="50"/>
      <c r="M41" s="50"/>
      <c r="N41" s="54" t="s">
        <v>79</v>
      </c>
      <c r="O41" s="43"/>
      <c r="P41" s="42"/>
      <c r="Q41" s="4"/>
    </row>
    <row r="42" spans="1:17" ht="12.75">
      <c r="A42" s="97">
        <v>27</v>
      </c>
      <c r="B42" s="93" t="s">
        <v>181</v>
      </c>
      <c r="C42" s="94" t="s">
        <v>182</v>
      </c>
      <c r="D42" s="95" t="s">
        <v>108</v>
      </c>
      <c r="E42" s="95" t="s">
        <v>183</v>
      </c>
      <c r="F42" s="96" t="s">
        <v>152</v>
      </c>
      <c r="G42" s="95">
        <v>1990</v>
      </c>
      <c r="H42" s="45" t="str">
        <f t="shared" si="1"/>
        <v>SENIOR</v>
      </c>
      <c r="I42" s="43"/>
      <c r="J42" s="43"/>
      <c r="K42" s="43" t="s">
        <v>79</v>
      </c>
      <c r="L42" s="43"/>
      <c r="M42" s="43"/>
      <c r="N42" s="53" t="s">
        <v>79</v>
      </c>
      <c r="O42" s="43" t="s">
        <v>99</v>
      </c>
      <c r="P42" s="42"/>
      <c r="Q42" s="4"/>
    </row>
    <row r="43" spans="1:17" ht="12.75">
      <c r="A43" s="97">
        <v>28</v>
      </c>
      <c r="B43" s="93" t="s">
        <v>181</v>
      </c>
      <c r="C43" s="94" t="s">
        <v>117</v>
      </c>
      <c r="D43" s="95" t="s">
        <v>77</v>
      </c>
      <c r="E43" s="95" t="s">
        <v>183</v>
      </c>
      <c r="F43" s="96" t="s">
        <v>152</v>
      </c>
      <c r="G43" s="96">
        <v>1960</v>
      </c>
      <c r="H43" s="45" t="str">
        <f t="shared" si="1"/>
        <v>VET 2</v>
      </c>
      <c r="I43" s="43"/>
      <c r="J43" s="43"/>
      <c r="K43" s="43" t="s">
        <v>79</v>
      </c>
      <c r="L43" s="43"/>
      <c r="M43" s="43"/>
      <c r="N43" s="53" t="s">
        <v>79</v>
      </c>
      <c r="O43" s="43" t="s">
        <v>99</v>
      </c>
      <c r="P43" s="50"/>
      <c r="Q43" s="4"/>
    </row>
    <row r="44" spans="1:17" ht="12.75">
      <c r="A44" s="97">
        <v>29</v>
      </c>
      <c r="B44" s="93" t="s">
        <v>184</v>
      </c>
      <c r="C44" s="94" t="s">
        <v>124</v>
      </c>
      <c r="D44" s="95" t="s">
        <v>77</v>
      </c>
      <c r="E44" s="95" t="s">
        <v>183</v>
      </c>
      <c r="F44" s="96" t="s">
        <v>152</v>
      </c>
      <c r="G44" s="96">
        <v>1964</v>
      </c>
      <c r="H44" s="45" t="str">
        <f t="shared" si="1"/>
        <v>VET 2</v>
      </c>
      <c r="I44" s="43"/>
      <c r="J44" s="43"/>
      <c r="K44" s="43" t="s">
        <v>79</v>
      </c>
      <c r="L44" s="43"/>
      <c r="M44" s="43"/>
      <c r="N44" s="53" t="s">
        <v>79</v>
      </c>
      <c r="O44" s="43" t="s">
        <v>98</v>
      </c>
      <c r="P44" s="42"/>
      <c r="Q44" s="4"/>
    </row>
    <row r="45" spans="1:17" ht="12.75">
      <c r="A45" s="97">
        <v>36</v>
      </c>
      <c r="B45" s="93" t="s">
        <v>185</v>
      </c>
      <c r="C45" s="94" t="s">
        <v>186</v>
      </c>
      <c r="D45" s="95" t="s">
        <v>77</v>
      </c>
      <c r="E45" s="95" t="s">
        <v>54</v>
      </c>
      <c r="F45" s="96" t="s">
        <v>115</v>
      </c>
      <c r="G45" s="96">
        <v>1979</v>
      </c>
      <c r="H45" s="45" t="str">
        <f t="shared" si="1"/>
        <v>SENIOR</v>
      </c>
      <c r="I45" s="43"/>
      <c r="J45" s="43"/>
      <c r="K45" s="43" t="s">
        <v>79</v>
      </c>
      <c r="L45" s="43"/>
      <c r="M45" s="43"/>
      <c r="N45" s="53" t="s">
        <v>79</v>
      </c>
      <c r="O45" s="43"/>
      <c r="P45" s="42"/>
      <c r="Q45" s="4"/>
    </row>
    <row r="46" spans="1:17" ht="12.75">
      <c r="A46" s="97">
        <v>37</v>
      </c>
      <c r="B46" s="93" t="s">
        <v>187</v>
      </c>
      <c r="C46" s="94" t="s">
        <v>114</v>
      </c>
      <c r="D46" s="95" t="s">
        <v>77</v>
      </c>
      <c r="E46" s="95"/>
      <c r="F46" s="96" t="s">
        <v>188</v>
      </c>
      <c r="G46" s="96">
        <v>1976</v>
      </c>
      <c r="H46" s="45" t="str">
        <f t="shared" si="1"/>
        <v>SENIOR</v>
      </c>
      <c r="I46" s="43"/>
      <c r="J46" s="43" t="s">
        <v>79</v>
      </c>
      <c r="K46" s="43"/>
      <c r="L46" s="43"/>
      <c r="M46" s="43"/>
      <c r="N46" s="53" t="s">
        <v>79</v>
      </c>
      <c r="O46" s="43" t="s">
        <v>99</v>
      </c>
      <c r="P46" s="42"/>
      <c r="Q46" s="4"/>
    </row>
    <row r="47" spans="1:17" ht="12.75">
      <c r="A47" s="97">
        <v>38</v>
      </c>
      <c r="B47" s="93" t="s">
        <v>189</v>
      </c>
      <c r="C47" s="94" t="s">
        <v>190</v>
      </c>
      <c r="D47" s="96" t="s">
        <v>77</v>
      </c>
      <c r="E47" s="96" t="s">
        <v>183</v>
      </c>
      <c r="F47" s="96" t="s">
        <v>191</v>
      </c>
      <c r="G47" s="95">
        <v>1954</v>
      </c>
      <c r="H47" s="45" t="str">
        <f t="shared" si="1"/>
        <v>VET 3</v>
      </c>
      <c r="I47" s="43"/>
      <c r="J47" s="43"/>
      <c r="K47" s="43" t="s">
        <v>79</v>
      </c>
      <c r="L47" s="43"/>
      <c r="M47" s="43"/>
      <c r="N47" s="53" t="s">
        <v>79</v>
      </c>
      <c r="O47" s="43"/>
      <c r="P47" s="42"/>
      <c r="Q47" s="4"/>
    </row>
    <row r="48" spans="1:17" ht="12.75">
      <c r="A48" s="97">
        <v>40</v>
      </c>
      <c r="B48" s="93" t="s">
        <v>192</v>
      </c>
      <c r="C48" s="94" t="s">
        <v>193</v>
      </c>
      <c r="D48" s="96" t="s">
        <v>77</v>
      </c>
      <c r="E48" s="96"/>
      <c r="F48" s="96" t="s">
        <v>194</v>
      </c>
      <c r="G48" s="95">
        <v>1969</v>
      </c>
      <c r="H48" s="45" t="str">
        <f t="shared" si="1"/>
        <v>VET 1</v>
      </c>
      <c r="I48" s="43"/>
      <c r="J48" s="43" t="s">
        <v>79</v>
      </c>
      <c r="K48" s="43"/>
      <c r="L48" s="43" t="s">
        <v>79</v>
      </c>
      <c r="M48" s="43"/>
      <c r="N48" s="53" t="s">
        <v>79</v>
      </c>
      <c r="O48" s="43"/>
      <c r="P48" s="42"/>
      <c r="Q48" s="4"/>
    </row>
    <row r="49" spans="1:17" ht="12.75">
      <c r="A49" s="97">
        <v>43</v>
      </c>
      <c r="B49" s="93" t="s">
        <v>196</v>
      </c>
      <c r="C49" s="94" t="s">
        <v>197</v>
      </c>
      <c r="D49" s="95" t="s">
        <v>77</v>
      </c>
      <c r="E49" s="95" t="s">
        <v>199</v>
      </c>
      <c r="F49" s="96" t="s">
        <v>198</v>
      </c>
      <c r="G49" s="95">
        <v>1980</v>
      </c>
      <c r="H49" s="45" t="str">
        <f t="shared" si="1"/>
        <v>SENIOR</v>
      </c>
      <c r="I49" s="43"/>
      <c r="J49" s="43"/>
      <c r="K49" s="43" t="s">
        <v>79</v>
      </c>
      <c r="L49" s="43"/>
      <c r="M49" s="43"/>
      <c r="N49" s="53" t="s">
        <v>79</v>
      </c>
      <c r="O49" s="43"/>
      <c r="P49" s="42"/>
      <c r="Q49" s="4"/>
    </row>
    <row r="50" spans="1:17" ht="12.75">
      <c r="A50" s="97">
        <v>50</v>
      </c>
      <c r="B50" s="93" t="s">
        <v>202</v>
      </c>
      <c r="C50" s="94" t="s">
        <v>203</v>
      </c>
      <c r="D50" s="95" t="s">
        <v>77</v>
      </c>
      <c r="E50" s="95" t="s">
        <v>204</v>
      </c>
      <c r="F50" s="96" t="s">
        <v>205</v>
      </c>
      <c r="G50" s="95">
        <v>1968</v>
      </c>
      <c r="H50" s="45" t="str">
        <f t="shared" si="1"/>
        <v>VET 1</v>
      </c>
      <c r="I50" s="43"/>
      <c r="J50" s="43"/>
      <c r="K50" s="43" t="s">
        <v>79</v>
      </c>
      <c r="L50" s="43"/>
      <c r="M50" s="43"/>
      <c r="N50" s="53" t="s">
        <v>79</v>
      </c>
      <c r="O50" s="43"/>
      <c r="P50" s="42"/>
      <c r="Q50" s="4"/>
    </row>
    <row r="51" spans="1:17" ht="12.75">
      <c r="A51" s="97">
        <v>51</v>
      </c>
      <c r="B51" s="93" t="s">
        <v>206</v>
      </c>
      <c r="C51" s="94" t="s">
        <v>207</v>
      </c>
      <c r="D51" s="95" t="s">
        <v>77</v>
      </c>
      <c r="E51" s="95"/>
      <c r="F51" s="96" t="s">
        <v>95</v>
      </c>
      <c r="G51" s="95">
        <v>1973</v>
      </c>
      <c r="H51" s="45" t="str">
        <f t="shared" si="1"/>
        <v>VET 1</v>
      </c>
      <c r="I51" s="43"/>
      <c r="J51" s="43" t="s">
        <v>79</v>
      </c>
      <c r="K51" s="43"/>
      <c r="L51" s="43"/>
      <c r="M51" s="43"/>
      <c r="N51" s="53" t="s">
        <v>79</v>
      </c>
      <c r="O51" s="43"/>
      <c r="P51" s="42"/>
      <c r="Q51" s="4"/>
    </row>
    <row r="52" spans="1:17" ht="12.75">
      <c r="A52" s="97">
        <v>52</v>
      </c>
      <c r="B52" s="93" t="s">
        <v>208</v>
      </c>
      <c r="C52" s="94" t="s">
        <v>81</v>
      </c>
      <c r="D52" s="95" t="s">
        <v>77</v>
      </c>
      <c r="E52" s="95" t="s">
        <v>54</v>
      </c>
      <c r="F52" s="96" t="s">
        <v>209</v>
      </c>
      <c r="G52" s="95">
        <v>1971</v>
      </c>
      <c r="H52" s="45" t="str">
        <f t="shared" si="1"/>
        <v>VET 1</v>
      </c>
      <c r="I52" s="51"/>
      <c r="J52" s="51"/>
      <c r="K52" s="51" t="s">
        <v>79</v>
      </c>
      <c r="L52" s="51"/>
      <c r="M52" s="51">
        <v>1</v>
      </c>
      <c r="N52" s="53" t="s">
        <v>79</v>
      </c>
      <c r="O52" s="43"/>
      <c r="P52" s="42"/>
      <c r="Q52" s="4"/>
    </row>
    <row r="53" spans="1:17" ht="12.75">
      <c r="A53" s="97">
        <v>54</v>
      </c>
      <c r="B53" s="93" t="s">
        <v>211</v>
      </c>
      <c r="C53" s="94" t="s">
        <v>212</v>
      </c>
      <c r="D53" s="96" t="s">
        <v>77</v>
      </c>
      <c r="E53" s="96" t="s">
        <v>54</v>
      </c>
      <c r="F53" s="96" t="s">
        <v>213</v>
      </c>
      <c r="G53" s="95">
        <v>1970</v>
      </c>
      <c r="H53" s="45" t="str">
        <f t="shared" si="1"/>
        <v>VET 1</v>
      </c>
      <c r="I53" s="43"/>
      <c r="J53" s="43"/>
      <c r="K53" s="43" t="s">
        <v>79</v>
      </c>
      <c r="L53" s="43"/>
      <c r="M53" s="43"/>
      <c r="N53" s="53" t="s">
        <v>79</v>
      </c>
      <c r="O53" s="43" t="s">
        <v>98</v>
      </c>
      <c r="P53" s="42"/>
      <c r="Q53" s="4"/>
    </row>
    <row r="54" spans="1:17" ht="12.75">
      <c r="A54" s="97">
        <v>55</v>
      </c>
      <c r="B54" s="93" t="s">
        <v>214</v>
      </c>
      <c r="C54" s="94" t="s">
        <v>215</v>
      </c>
      <c r="D54" s="95" t="s">
        <v>77</v>
      </c>
      <c r="E54" s="95"/>
      <c r="F54" s="96" t="s">
        <v>216</v>
      </c>
      <c r="G54" s="96">
        <v>1995</v>
      </c>
      <c r="H54" s="45" t="str">
        <f t="shared" si="1"/>
        <v>ESPOIR</v>
      </c>
      <c r="I54" s="43"/>
      <c r="J54" s="43" t="s">
        <v>79</v>
      </c>
      <c r="K54" s="43"/>
      <c r="L54" s="43"/>
      <c r="M54" s="43"/>
      <c r="N54" s="53" t="s">
        <v>79</v>
      </c>
      <c r="O54" s="43"/>
      <c r="P54" s="42"/>
      <c r="Q54" s="4"/>
    </row>
    <row r="55" spans="1:17" ht="12.75">
      <c r="A55" s="97">
        <v>56</v>
      </c>
      <c r="B55" s="93" t="s">
        <v>217</v>
      </c>
      <c r="C55" s="94" t="s">
        <v>218</v>
      </c>
      <c r="D55" s="95" t="s">
        <v>77</v>
      </c>
      <c r="E55" s="95"/>
      <c r="F55" s="96" t="s">
        <v>95</v>
      </c>
      <c r="G55" s="95">
        <v>1988</v>
      </c>
      <c r="H55" s="45" t="str">
        <f t="shared" si="1"/>
        <v>SENIOR</v>
      </c>
      <c r="I55" s="43"/>
      <c r="J55" s="43" t="s">
        <v>79</v>
      </c>
      <c r="K55" s="43"/>
      <c r="L55" s="43"/>
      <c r="M55" s="43"/>
      <c r="N55" s="53" t="s">
        <v>79</v>
      </c>
      <c r="O55" s="43"/>
      <c r="P55" s="42"/>
      <c r="Q55" s="4"/>
    </row>
    <row r="56" spans="1:17" ht="12.75">
      <c r="A56" s="97">
        <v>57</v>
      </c>
      <c r="B56" s="98" t="s">
        <v>116</v>
      </c>
      <c r="C56" s="99" t="s">
        <v>219</v>
      </c>
      <c r="D56" s="101" t="s">
        <v>77</v>
      </c>
      <c r="E56" s="101"/>
      <c r="F56" s="100" t="s">
        <v>220</v>
      </c>
      <c r="G56" s="101">
        <v>1985</v>
      </c>
      <c r="H56" s="45" t="str">
        <f t="shared" si="1"/>
        <v>SENIOR</v>
      </c>
      <c r="I56" s="43"/>
      <c r="J56" s="43" t="s">
        <v>79</v>
      </c>
      <c r="K56" s="43"/>
      <c r="L56" s="43"/>
      <c r="M56" s="43"/>
      <c r="N56" s="53" t="s">
        <v>79</v>
      </c>
      <c r="O56" s="43"/>
      <c r="P56" s="42"/>
      <c r="Q56" s="4"/>
    </row>
    <row r="57" spans="1:17" ht="12.75">
      <c r="A57" s="97">
        <v>58</v>
      </c>
      <c r="B57" s="93" t="s">
        <v>221</v>
      </c>
      <c r="C57" s="94" t="s">
        <v>144</v>
      </c>
      <c r="D57" s="95" t="s">
        <v>77</v>
      </c>
      <c r="E57" s="95"/>
      <c r="F57" s="96" t="s">
        <v>161</v>
      </c>
      <c r="G57" s="96">
        <v>1952</v>
      </c>
      <c r="H57" s="45" t="str">
        <f t="shared" si="1"/>
        <v>VET 3</v>
      </c>
      <c r="I57" s="43"/>
      <c r="J57" s="43" t="s">
        <v>79</v>
      </c>
      <c r="K57" s="43"/>
      <c r="L57" s="43"/>
      <c r="M57" s="43"/>
      <c r="N57" s="53"/>
      <c r="O57" s="43"/>
      <c r="P57" s="42"/>
      <c r="Q57" s="4"/>
    </row>
    <row r="58" spans="1:17" ht="12.75">
      <c r="A58" s="97">
        <v>59</v>
      </c>
      <c r="B58" s="93" t="s">
        <v>222</v>
      </c>
      <c r="C58" s="94" t="s">
        <v>223</v>
      </c>
      <c r="D58" s="95" t="s">
        <v>77</v>
      </c>
      <c r="E58" s="95"/>
      <c r="F58" s="96" t="s">
        <v>224</v>
      </c>
      <c r="G58" s="95">
        <v>1974</v>
      </c>
      <c r="H58" s="45" t="str">
        <f t="shared" si="1"/>
        <v>VET 1</v>
      </c>
      <c r="I58" s="43"/>
      <c r="J58" s="43" t="s">
        <v>79</v>
      </c>
      <c r="K58" s="43"/>
      <c r="L58" s="43"/>
      <c r="M58" s="43"/>
      <c r="N58" s="53" t="s">
        <v>79</v>
      </c>
      <c r="O58" s="43"/>
      <c r="P58" s="42"/>
      <c r="Q58" s="4"/>
    </row>
    <row r="59" spans="1:17" ht="12.75">
      <c r="A59" s="97"/>
      <c r="B59" s="93"/>
      <c r="C59" s="94"/>
      <c r="D59" s="96"/>
      <c r="E59" s="96"/>
      <c r="F59" s="96"/>
      <c r="G59" s="95"/>
      <c r="H59" s="45" t="str">
        <f t="shared" si="1"/>
        <v>VET 4</v>
      </c>
      <c r="I59" s="43"/>
      <c r="J59" s="43"/>
      <c r="K59" s="43"/>
      <c r="L59" s="43"/>
      <c r="M59" s="43"/>
      <c r="N59" s="53"/>
      <c r="O59" s="43"/>
      <c r="P59" s="42"/>
      <c r="Q59" s="4"/>
    </row>
    <row r="60" spans="1:17" ht="12.75">
      <c r="A60" s="97"/>
      <c r="B60" s="93"/>
      <c r="C60" s="94"/>
      <c r="D60" s="96"/>
      <c r="E60" s="96"/>
      <c r="F60" s="96"/>
      <c r="G60" s="95"/>
      <c r="H60" s="45" t="str">
        <f t="shared" si="1"/>
        <v>VET 4</v>
      </c>
      <c r="I60" s="43"/>
      <c r="J60" s="43"/>
      <c r="K60" s="43"/>
      <c r="L60" s="43"/>
      <c r="M60" s="43"/>
      <c r="N60" s="53"/>
      <c r="O60" s="43"/>
      <c r="P60" s="42"/>
      <c r="Q60" s="4"/>
    </row>
    <row r="61" spans="1:17" ht="12.75">
      <c r="A61" s="97"/>
      <c r="B61" s="93"/>
      <c r="C61" s="94"/>
      <c r="D61" s="95"/>
      <c r="E61" s="95"/>
      <c r="F61" s="96"/>
      <c r="G61" s="96"/>
      <c r="H61" s="45" t="str">
        <f t="shared" si="1"/>
        <v>VET 4</v>
      </c>
      <c r="I61" s="43"/>
      <c r="J61" s="43"/>
      <c r="K61" s="43"/>
      <c r="L61" s="43"/>
      <c r="M61" s="43"/>
      <c r="N61" s="53"/>
      <c r="O61" s="43"/>
      <c r="P61" s="42"/>
      <c r="Q61" s="4"/>
    </row>
    <row r="62" spans="1:17" ht="12.75">
      <c r="A62" s="97"/>
      <c r="B62" s="93"/>
      <c r="C62" s="94"/>
      <c r="D62" s="95"/>
      <c r="E62" s="95"/>
      <c r="F62" s="96"/>
      <c r="G62" s="95"/>
      <c r="H62" s="45" t="str">
        <f t="shared" si="1"/>
        <v>VET 4</v>
      </c>
      <c r="I62" s="43"/>
      <c r="J62" s="43"/>
      <c r="K62" s="43"/>
      <c r="L62" s="43"/>
      <c r="M62" s="43"/>
      <c r="N62" s="53"/>
      <c r="O62" s="43"/>
      <c r="P62" s="42"/>
      <c r="Q62" s="4"/>
    </row>
    <row r="63" spans="1:17" ht="12.75">
      <c r="A63" s="97"/>
      <c r="B63" s="93"/>
      <c r="C63" s="94"/>
      <c r="D63" s="96"/>
      <c r="E63" s="96"/>
      <c r="F63" s="96"/>
      <c r="G63" s="95"/>
      <c r="H63" s="45" t="str">
        <f t="shared" si="1"/>
        <v>VET 4</v>
      </c>
      <c r="I63" s="43"/>
      <c r="J63" s="43"/>
      <c r="K63" s="43"/>
      <c r="L63" s="43"/>
      <c r="M63" s="43"/>
      <c r="N63" s="53"/>
      <c r="O63" s="43"/>
      <c r="P63" s="42"/>
      <c r="Q63" s="4"/>
    </row>
    <row r="64" spans="1:17" ht="12.75">
      <c r="A64" s="97"/>
      <c r="B64" s="93"/>
      <c r="C64" s="94"/>
      <c r="D64" s="96"/>
      <c r="E64" s="96"/>
      <c r="F64" s="96"/>
      <c r="G64" s="95"/>
      <c r="H64" s="45" t="str">
        <f aca="true" t="shared" si="2" ref="H64:H95">IF(G64&gt;=(T$10-17),"CADET",IF(G64&gt;=(T$10-19),"JUNIOR",IF(G64&gt;=(T$10-21),"ESPOIR",IF(G64&gt;=(T$10-39),"SENIOR",IF(G64&gt;=(T$10-49),"VET 1",IF(G64&gt;=(T$10-59),"VET 2",IF(G64&gt;=(T$10-69),"VET 3","VET 4")))))))</f>
        <v>VET 4</v>
      </c>
      <c r="I64" s="43"/>
      <c r="J64" s="43"/>
      <c r="K64" s="43"/>
      <c r="L64" s="43"/>
      <c r="M64" s="43"/>
      <c r="N64" s="53"/>
      <c r="O64" s="43"/>
      <c r="P64" s="42"/>
      <c r="Q64" s="4"/>
    </row>
    <row r="65" spans="1:17" ht="12.75">
      <c r="A65" s="97"/>
      <c r="B65" s="93"/>
      <c r="C65" s="94"/>
      <c r="D65" s="95"/>
      <c r="E65" s="95"/>
      <c r="F65" s="96"/>
      <c r="G65" s="95"/>
      <c r="H65" s="45" t="str">
        <f t="shared" si="2"/>
        <v>VET 4</v>
      </c>
      <c r="I65" s="43"/>
      <c r="J65" s="43"/>
      <c r="K65" s="43"/>
      <c r="L65" s="43"/>
      <c r="M65" s="43"/>
      <c r="N65" s="53"/>
      <c r="O65" s="43"/>
      <c r="P65" s="42"/>
      <c r="Q65" s="4"/>
    </row>
    <row r="66" spans="1:17" ht="12.75">
      <c r="A66" s="97"/>
      <c r="B66" s="93"/>
      <c r="C66" s="94"/>
      <c r="D66" s="96"/>
      <c r="E66" s="96"/>
      <c r="F66" s="96"/>
      <c r="G66" s="95"/>
      <c r="H66" s="45" t="str">
        <f t="shared" si="2"/>
        <v>VET 4</v>
      </c>
      <c r="I66" s="50"/>
      <c r="J66" s="50"/>
      <c r="K66" s="50"/>
      <c r="L66" s="50"/>
      <c r="M66" s="50"/>
      <c r="N66" s="54"/>
      <c r="O66" s="43"/>
      <c r="P66" s="42"/>
      <c r="Q66" s="4"/>
    </row>
    <row r="67" spans="1:17" ht="12.75">
      <c r="A67" s="97"/>
      <c r="B67" s="93"/>
      <c r="C67" s="94"/>
      <c r="D67" s="96"/>
      <c r="E67" s="96"/>
      <c r="F67" s="96"/>
      <c r="G67" s="95"/>
      <c r="H67" s="45" t="str">
        <f t="shared" si="2"/>
        <v>VET 4</v>
      </c>
      <c r="I67" s="43"/>
      <c r="J67" s="43"/>
      <c r="K67" s="43"/>
      <c r="L67" s="43"/>
      <c r="M67" s="43"/>
      <c r="N67" s="53"/>
      <c r="O67" s="48"/>
      <c r="P67" s="50"/>
      <c r="Q67" s="4"/>
    </row>
    <row r="68" spans="1:17" ht="12.75">
      <c r="A68" s="97"/>
      <c r="B68" s="93"/>
      <c r="C68" s="94"/>
      <c r="D68" s="95"/>
      <c r="E68" s="95"/>
      <c r="F68" s="96"/>
      <c r="G68" s="95"/>
      <c r="H68" s="45" t="str">
        <f t="shared" si="2"/>
        <v>VET 4</v>
      </c>
      <c r="I68" s="43"/>
      <c r="J68" s="43"/>
      <c r="K68" s="43"/>
      <c r="L68" s="43"/>
      <c r="M68" s="43"/>
      <c r="N68" s="53"/>
      <c r="O68" s="43"/>
      <c r="P68" s="50"/>
      <c r="Q68" s="4"/>
    </row>
    <row r="69" spans="1:17" ht="12.75">
      <c r="A69" s="97"/>
      <c r="B69" s="93"/>
      <c r="C69" s="94"/>
      <c r="D69" s="95"/>
      <c r="E69" s="95"/>
      <c r="F69" s="96"/>
      <c r="G69" s="95"/>
      <c r="H69" s="45" t="str">
        <f t="shared" si="2"/>
        <v>VET 4</v>
      </c>
      <c r="I69" s="43"/>
      <c r="J69" s="43"/>
      <c r="K69" s="43"/>
      <c r="L69" s="43"/>
      <c r="M69" s="43"/>
      <c r="N69" s="53"/>
      <c r="O69" s="43"/>
      <c r="P69" s="42"/>
      <c r="Q69" s="4"/>
    </row>
    <row r="70" spans="1:17" ht="12.75">
      <c r="A70" s="97"/>
      <c r="B70" s="93"/>
      <c r="C70" s="94"/>
      <c r="D70" s="96"/>
      <c r="E70" s="96"/>
      <c r="F70" s="96"/>
      <c r="G70" s="95"/>
      <c r="H70" s="45" t="str">
        <f t="shared" si="2"/>
        <v>VET 4</v>
      </c>
      <c r="I70" s="43"/>
      <c r="J70" s="43"/>
      <c r="K70" s="43"/>
      <c r="L70" s="43"/>
      <c r="M70" s="43"/>
      <c r="N70" s="53"/>
      <c r="O70" s="43"/>
      <c r="P70" s="42"/>
      <c r="Q70" s="4"/>
    </row>
    <row r="71" spans="1:17" ht="12.75">
      <c r="A71" s="97"/>
      <c r="B71" s="93"/>
      <c r="C71" s="94"/>
      <c r="D71" s="96"/>
      <c r="E71" s="96"/>
      <c r="F71" s="96"/>
      <c r="G71" s="95"/>
      <c r="H71" s="45" t="str">
        <f t="shared" si="2"/>
        <v>VET 4</v>
      </c>
      <c r="I71" s="43"/>
      <c r="J71" s="43"/>
      <c r="K71" s="43"/>
      <c r="L71" s="43"/>
      <c r="M71" s="43"/>
      <c r="N71" s="53"/>
      <c r="O71" s="43"/>
      <c r="P71" s="42"/>
      <c r="Q71" s="4"/>
    </row>
    <row r="72" spans="1:17" ht="12.75">
      <c r="A72" s="97"/>
      <c r="B72" s="93"/>
      <c r="C72" s="94"/>
      <c r="D72" s="96"/>
      <c r="E72" s="96"/>
      <c r="F72" s="96"/>
      <c r="G72" s="95"/>
      <c r="H72" s="45" t="str">
        <f t="shared" si="2"/>
        <v>VET 4</v>
      </c>
      <c r="I72" s="43"/>
      <c r="J72" s="43"/>
      <c r="K72" s="43"/>
      <c r="L72" s="43"/>
      <c r="M72" s="43"/>
      <c r="N72" s="53"/>
      <c r="O72" s="43"/>
      <c r="P72" s="42"/>
      <c r="Q72" s="4"/>
    </row>
    <row r="73" spans="1:17" ht="12.75">
      <c r="A73" s="97"/>
      <c r="B73" s="93"/>
      <c r="C73" s="94"/>
      <c r="D73" s="95"/>
      <c r="E73" s="95"/>
      <c r="F73" s="96"/>
      <c r="G73" s="95"/>
      <c r="H73" s="45" t="str">
        <f t="shared" si="2"/>
        <v>VET 4</v>
      </c>
      <c r="I73" s="43"/>
      <c r="J73" s="43"/>
      <c r="K73" s="43"/>
      <c r="L73" s="43"/>
      <c r="M73" s="43"/>
      <c r="N73" s="53"/>
      <c r="O73" s="43"/>
      <c r="P73" s="42"/>
      <c r="Q73" s="4"/>
    </row>
    <row r="74" spans="1:17" ht="12.75">
      <c r="A74" s="97"/>
      <c r="B74" s="93"/>
      <c r="C74" s="94"/>
      <c r="D74" s="96"/>
      <c r="E74" s="96"/>
      <c r="F74" s="96"/>
      <c r="G74" s="95"/>
      <c r="H74" s="45" t="str">
        <f t="shared" si="2"/>
        <v>VET 4</v>
      </c>
      <c r="I74" s="43"/>
      <c r="J74" s="43"/>
      <c r="K74" s="43"/>
      <c r="L74" s="43"/>
      <c r="M74" s="43"/>
      <c r="N74" s="53"/>
      <c r="O74" s="43"/>
      <c r="P74" s="42"/>
      <c r="Q74" s="4"/>
    </row>
    <row r="75" spans="1:17" ht="12.75">
      <c r="A75" s="97"/>
      <c r="B75" s="93"/>
      <c r="C75" s="94"/>
      <c r="D75" s="95"/>
      <c r="E75" s="95"/>
      <c r="F75" s="96"/>
      <c r="G75" s="96"/>
      <c r="H75" s="45" t="str">
        <f t="shared" si="2"/>
        <v>VET 4</v>
      </c>
      <c r="I75" s="43"/>
      <c r="J75" s="43"/>
      <c r="K75" s="43"/>
      <c r="L75" s="43"/>
      <c r="M75" s="43"/>
      <c r="N75" s="53"/>
      <c r="O75" s="43"/>
      <c r="P75" s="42"/>
      <c r="Q75" s="4"/>
    </row>
    <row r="76" spans="1:17" ht="12.75">
      <c r="A76" s="97"/>
      <c r="B76" s="93"/>
      <c r="C76" s="94"/>
      <c r="D76" s="95"/>
      <c r="E76" s="95"/>
      <c r="F76" s="96"/>
      <c r="G76" s="95"/>
      <c r="H76" s="45" t="str">
        <f t="shared" si="2"/>
        <v>VET 4</v>
      </c>
      <c r="I76" s="43"/>
      <c r="J76" s="43"/>
      <c r="K76" s="43"/>
      <c r="L76" s="43"/>
      <c r="M76" s="43"/>
      <c r="N76" s="53"/>
      <c r="O76" s="43"/>
      <c r="P76" s="42"/>
      <c r="Q76" s="4"/>
    </row>
    <row r="77" spans="1:17" ht="12.75">
      <c r="A77" s="97"/>
      <c r="B77" s="93"/>
      <c r="C77" s="94"/>
      <c r="D77" s="96"/>
      <c r="E77" s="96"/>
      <c r="F77" s="96"/>
      <c r="G77" s="95"/>
      <c r="H77" s="45" t="str">
        <f t="shared" si="2"/>
        <v>VET 4</v>
      </c>
      <c r="I77" s="43"/>
      <c r="J77" s="43"/>
      <c r="K77" s="43"/>
      <c r="L77" s="43"/>
      <c r="M77" s="43"/>
      <c r="N77" s="53"/>
      <c r="O77" s="43"/>
      <c r="P77" s="42"/>
      <c r="Q77" s="4"/>
    </row>
    <row r="78" spans="1:17" ht="12.75">
      <c r="A78" s="97"/>
      <c r="B78" s="93"/>
      <c r="C78" s="94"/>
      <c r="D78" s="96"/>
      <c r="E78" s="96"/>
      <c r="F78" s="96"/>
      <c r="G78" s="95"/>
      <c r="H78" s="45" t="str">
        <f t="shared" si="2"/>
        <v>VET 4</v>
      </c>
      <c r="I78" s="43"/>
      <c r="J78" s="43"/>
      <c r="K78" s="43"/>
      <c r="L78" s="43"/>
      <c r="M78" s="43"/>
      <c r="N78" s="53"/>
      <c r="O78" s="43"/>
      <c r="P78" s="42"/>
      <c r="Q78" s="4"/>
    </row>
    <row r="79" spans="1:17" ht="12.75">
      <c r="A79" s="97"/>
      <c r="B79" s="93"/>
      <c r="C79" s="94"/>
      <c r="D79" s="95"/>
      <c r="E79" s="95"/>
      <c r="F79" s="96"/>
      <c r="G79" s="96"/>
      <c r="H79" s="45" t="str">
        <f t="shared" si="2"/>
        <v>VET 4</v>
      </c>
      <c r="I79" s="43"/>
      <c r="J79" s="43"/>
      <c r="K79" s="43"/>
      <c r="L79" s="43"/>
      <c r="M79" s="43"/>
      <c r="N79" s="53"/>
      <c r="O79" s="43"/>
      <c r="P79" s="42"/>
      <c r="Q79" s="4"/>
    </row>
    <row r="80" spans="1:17" ht="12.75">
      <c r="A80" s="97"/>
      <c r="B80" s="93"/>
      <c r="C80" s="94"/>
      <c r="D80" s="95"/>
      <c r="E80" s="95"/>
      <c r="F80" s="96"/>
      <c r="G80" s="95"/>
      <c r="H80" s="45" t="str">
        <f t="shared" si="2"/>
        <v>VET 4</v>
      </c>
      <c r="I80" s="43"/>
      <c r="J80" s="43"/>
      <c r="K80" s="43"/>
      <c r="L80" s="43"/>
      <c r="M80" s="43"/>
      <c r="N80" s="53"/>
      <c r="O80" s="43"/>
      <c r="P80" s="42"/>
      <c r="Q80" s="4"/>
    </row>
    <row r="81" spans="1:17" ht="12.75">
      <c r="A81" s="97"/>
      <c r="B81" s="98"/>
      <c r="C81" s="99"/>
      <c r="D81" s="100"/>
      <c r="E81" s="100"/>
      <c r="F81" s="100"/>
      <c r="G81" s="101"/>
      <c r="H81" s="45" t="str">
        <f t="shared" si="2"/>
        <v>VET 4</v>
      </c>
      <c r="I81" s="43"/>
      <c r="J81" s="43"/>
      <c r="K81" s="43"/>
      <c r="L81" s="43"/>
      <c r="M81" s="43"/>
      <c r="N81" s="53"/>
      <c r="O81" s="43"/>
      <c r="P81" s="42"/>
      <c r="Q81" s="4"/>
    </row>
    <row r="82" spans="1:17" ht="12.75">
      <c r="A82" s="97"/>
      <c r="B82" s="93"/>
      <c r="C82" s="94"/>
      <c r="D82" s="95"/>
      <c r="E82" s="95"/>
      <c r="F82" s="96"/>
      <c r="G82" s="95"/>
      <c r="H82" s="45" t="str">
        <f t="shared" si="2"/>
        <v>VET 4</v>
      </c>
      <c r="I82" s="43"/>
      <c r="J82" s="43"/>
      <c r="K82" s="43"/>
      <c r="L82" s="43"/>
      <c r="M82" s="43"/>
      <c r="N82" s="53"/>
      <c r="O82" s="43"/>
      <c r="P82" s="42"/>
      <c r="Q82" s="4"/>
    </row>
    <row r="83" spans="1:17" ht="12.75">
      <c r="A83" s="97"/>
      <c r="B83" s="93"/>
      <c r="C83" s="94"/>
      <c r="D83" s="95"/>
      <c r="E83" s="95"/>
      <c r="F83" s="96"/>
      <c r="G83" s="95"/>
      <c r="H83" s="45" t="str">
        <f t="shared" si="2"/>
        <v>VET 4</v>
      </c>
      <c r="I83" s="43"/>
      <c r="J83" s="43"/>
      <c r="K83" s="43"/>
      <c r="L83" s="43"/>
      <c r="M83" s="43"/>
      <c r="N83" s="53"/>
      <c r="O83" s="43"/>
      <c r="P83" s="42"/>
      <c r="Q83" s="4"/>
    </row>
    <row r="84" spans="1:17" ht="12.75">
      <c r="A84" s="97"/>
      <c r="B84" s="93"/>
      <c r="C84" s="94"/>
      <c r="D84" s="96"/>
      <c r="E84" s="96"/>
      <c r="F84" s="96"/>
      <c r="G84" s="95"/>
      <c r="H84" s="45" t="str">
        <f t="shared" si="2"/>
        <v>VET 4</v>
      </c>
      <c r="I84" s="43"/>
      <c r="J84" s="43"/>
      <c r="K84" s="43"/>
      <c r="L84" s="43"/>
      <c r="M84" s="43"/>
      <c r="N84" s="53"/>
      <c r="O84" s="43"/>
      <c r="P84" s="42"/>
      <c r="Q84" s="4"/>
    </row>
    <row r="85" spans="1:17" ht="12.75">
      <c r="A85" s="97"/>
      <c r="B85" s="93"/>
      <c r="C85" s="94"/>
      <c r="D85" s="95"/>
      <c r="E85" s="95"/>
      <c r="F85" s="96"/>
      <c r="G85" s="95"/>
      <c r="H85" s="45" t="str">
        <f t="shared" si="2"/>
        <v>VET 4</v>
      </c>
      <c r="I85" s="43"/>
      <c r="J85" s="43"/>
      <c r="K85" s="43"/>
      <c r="L85" s="43"/>
      <c r="M85" s="43"/>
      <c r="N85" s="53"/>
      <c r="O85" s="43"/>
      <c r="P85" s="42"/>
      <c r="Q85" s="4"/>
    </row>
    <row r="86" spans="1:17" ht="12.75">
      <c r="A86" s="97"/>
      <c r="B86" s="93"/>
      <c r="C86" s="94"/>
      <c r="D86" s="96"/>
      <c r="E86" s="96"/>
      <c r="F86" s="96"/>
      <c r="G86" s="95"/>
      <c r="H86" s="45" t="str">
        <f t="shared" si="2"/>
        <v>VET 4</v>
      </c>
      <c r="I86" s="43"/>
      <c r="J86" s="43"/>
      <c r="K86" s="43"/>
      <c r="L86" s="43"/>
      <c r="M86" s="43"/>
      <c r="N86" s="53"/>
      <c r="O86" s="43"/>
      <c r="P86" s="42"/>
      <c r="Q86" s="4"/>
    </row>
    <row r="87" spans="1:17" ht="12.75">
      <c r="A87" s="97"/>
      <c r="B87" s="93"/>
      <c r="C87" s="94"/>
      <c r="D87" s="96"/>
      <c r="E87" s="96"/>
      <c r="F87" s="96"/>
      <c r="G87" s="95"/>
      <c r="H87" s="45" t="str">
        <f t="shared" si="2"/>
        <v>VET 4</v>
      </c>
      <c r="I87" s="43"/>
      <c r="J87" s="43"/>
      <c r="K87" s="43"/>
      <c r="L87" s="43"/>
      <c r="M87" s="43"/>
      <c r="N87" s="53"/>
      <c r="O87" s="43"/>
      <c r="P87" s="42"/>
      <c r="Q87" s="4"/>
    </row>
    <row r="88" spans="1:17" ht="12.75">
      <c r="A88" s="97"/>
      <c r="B88" s="93"/>
      <c r="C88" s="94"/>
      <c r="D88" s="96"/>
      <c r="E88" s="96"/>
      <c r="F88" s="96"/>
      <c r="G88" s="95"/>
      <c r="H88" s="45" t="str">
        <f t="shared" si="2"/>
        <v>VET 4</v>
      </c>
      <c r="I88" s="50"/>
      <c r="J88" s="50"/>
      <c r="K88" s="50"/>
      <c r="L88" s="50"/>
      <c r="M88" s="50"/>
      <c r="N88" s="54"/>
      <c r="O88" s="43"/>
      <c r="P88" s="42"/>
      <c r="Q88" s="4"/>
    </row>
    <row r="89" spans="1:17" ht="12.75">
      <c r="A89" s="97"/>
      <c r="B89" s="93"/>
      <c r="C89" s="94"/>
      <c r="D89" s="95"/>
      <c r="E89" s="95"/>
      <c r="F89" s="96"/>
      <c r="G89" s="96"/>
      <c r="H89" s="45" t="str">
        <f t="shared" si="2"/>
        <v>VET 4</v>
      </c>
      <c r="I89" s="43"/>
      <c r="J89" s="43"/>
      <c r="K89" s="43"/>
      <c r="L89" s="43"/>
      <c r="M89" s="43"/>
      <c r="N89" s="53"/>
      <c r="O89" s="50"/>
      <c r="P89" s="42"/>
      <c r="Q89" s="4"/>
    </row>
    <row r="90" spans="1:17" ht="12.75">
      <c r="A90" s="97"/>
      <c r="B90" s="93"/>
      <c r="C90" s="94"/>
      <c r="D90" s="96"/>
      <c r="E90" s="96"/>
      <c r="F90" s="96"/>
      <c r="G90" s="95"/>
      <c r="H90" s="45" t="str">
        <f t="shared" si="2"/>
        <v>VET 4</v>
      </c>
      <c r="I90" s="43"/>
      <c r="J90" s="43"/>
      <c r="K90" s="43"/>
      <c r="L90" s="43"/>
      <c r="M90" s="43"/>
      <c r="N90" s="53"/>
      <c r="O90" s="43"/>
      <c r="P90" s="42"/>
      <c r="Q90" s="4"/>
    </row>
    <row r="91" spans="1:17" ht="12.75">
      <c r="A91" s="97"/>
      <c r="B91" s="93"/>
      <c r="C91" s="94"/>
      <c r="D91" s="95"/>
      <c r="E91" s="95"/>
      <c r="F91" s="96"/>
      <c r="G91" s="95"/>
      <c r="H91" s="45" t="str">
        <f t="shared" si="2"/>
        <v>VET 4</v>
      </c>
      <c r="I91" s="43"/>
      <c r="J91" s="43"/>
      <c r="K91" s="43"/>
      <c r="L91" s="43"/>
      <c r="M91" s="43"/>
      <c r="N91" s="53"/>
      <c r="O91" s="43"/>
      <c r="P91" s="42"/>
      <c r="Q91" s="4"/>
    </row>
    <row r="92" spans="1:17" ht="12.75">
      <c r="A92" s="97"/>
      <c r="B92" s="93"/>
      <c r="C92" s="94"/>
      <c r="D92" s="96"/>
      <c r="E92" s="96"/>
      <c r="F92" s="96"/>
      <c r="G92" s="95"/>
      <c r="H92" s="45" t="str">
        <f t="shared" si="2"/>
        <v>VET 4</v>
      </c>
      <c r="I92" s="43"/>
      <c r="J92" s="43"/>
      <c r="K92" s="43"/>
      <c r="L92" s="43"/>
      <c r="M92" s="43"/>
      <c r="N92" s="53"/>
      <c r="O92" s="50"/>
      <c r="P92" s="50"/>
      <c r="Q92" s="4"/>
    </row>
    <row r="93" spans="1:17" ht="12.75">
      <c r="A93" s="97"/>
      <c r="B93" s="93"/>
      <c r="C93" s="94"/>
      <c r="D93" s="96"/>
      <c r="E93" s="96"/>
      <c r="F93" s="96"/>
      <c r="G93" s="95"/>
      <c r="H93" s="45" t="str">
        <f t="shared" si="2"/>
        <v>VET 4</v>
      </c>
      <c r="I93" s="43"/>
      <c r="J93" s="43"/>
      <c r="K93" s="43"/>
      <c r="L93" s="43"/>
      <c r="M93" s="43"/>
      <c r="N93" s="53"/>
      <c r="O93" s="50"/>
      <c r="P93" s="50"/>
      <c r="Q93" s="4"/>
    </row>
    <row r="94" spans="1:17" ht="12.75">
      <c r="A94" s="97"/>
      <c r="B94" s="93"/>
      <c r="C94" s="94"/>
      <c r="D94" s="96"/>
      <c r="E94" s="102"/>
      <c r="F94" s="96"/>
      <c r="G94" s="95"/>
      <c r="H94" s="45" t="str">
        <f t="shared" si="2"/>
        <v>VET 4</v>
      </c>
      <c r="I94" s="43"/>
      <c r="J94" s="43"/>
      <c r="K94" s="43"/>
      <c r="L94" s="43"/>
      <c r="M94" s="43"/>
      <c r="N94" s="53"/>
      <c r="O94" s="43"/>
      <c r="P94" s="42"/>
      <c r="Q94" s="4"/>
    </row>
    <row r="95" spans="1:17" ht="12.75">
      <c r="A95" s="97"/>
      <c r="B95" s="93"/>
      <c r="C95" s="94"/>
      <c r="D95" s="96"/>
      <c r="E95" s="96"/>
      <c r="F95" s="96"/>
      <c r="G95" s="95"/>
      <c r="H95" s="45" t="str">
        <f t="shared" si="2"/>
        <v>VET 4</v>
      </c>
      <c r="I95" s="43"/>
      <c r="J95" s="43"/>
      <c r="K95" s="43"/>
      <c r="L95" s="43"/>
      <c r="M95" s="43"/>
      <c r="N95" s="53"/>
      <c r="O95" s="43"/>
      <c r="P95" s="42"/>
      <c r="Q95" s="8"/>
    </row>
    <row r="96" spans="1:17" ht="12.75">
      <c r="A96" s="97"/>
      <c r="B96" s="93"/>
      <c r="C96" s="94"/>
      <c r="D96" s="95"/>
      <c r="E96" s="95"/>
      <c r="F96" s="96"/>
      <c r="G96" s="95"/>
      <c r="H96" s="45" t="str">
        <f aca="true" t="shared" si="3" ref="H96:H119">IF(G96&gt;=(T$10-17),"CADET",IF(G96&gt;=(T$10-19),"JUNIOR",IF(G96&gt;=(T$10-21),"ESPOIR",IF(G96&gt;=(T$10-39),"SENIOR",IF(G96&gt;=(T$10-49),"VET 1",IF(G96&gt;=(T$10-59),"VET 2",IF(G96&gt;=(T$10-69),"VET 3","VET 4")))))))</f>
        <v>VET 4</v>
      </c>
      <c r="I96" s="43"/>
      <c r="J96" s="43"/>
      <c r="K96" s="43"/>
      <c r="L96" s="43"/>
      <c r="M96" s="43"/>
      <c r="N96" s="53"/>
      <c r="O96" s="43"/>
      <c r="P96" s="42"/>
      <c r="Q96" s="8"/>
    </row>
    <row r="97" spans="1:17" ht="12.75">
      <c r="A97" s="87"/>
      <c r="B97" s="88"/>
      <c r="C97" s="89"/>
      <c r="D97" s="90"/>
      <c r="E97" s="90"/>
      <c r="F97" s="90"/>
      <c r="G97" s="91"/>
      <c r="H97" s="45" t="str">
        <f t="shared" si="3"/>
        <v>VET 4</v>
      </c>
      <c r="I97" s="55"/>
      <c r="J97" s="55"/>
      <c r="K97" s="55"/>
      <c r="L97" s="55"/>
      <c r="M97" s="55"/>
      <c r="N97" s="56"/>
      <c r="O97" s="43"/>
      <c r="P97" s="42"/>
      <c r="Q97" s="4"/>
    </row>
    <row r="98" spans="1:17" ht="12.75">
      <c r="A98" s="97"/>
      <c r="B98" s="93"/>
      <c r="C98" s="94"/>
      <c r="D98" s="96"/>
      <c r="E98" s="96"/>
      <c r="F98" s="96"/>
      <c r="G98" s="95"/>
      <c r="H98" s="45" t="str">
        <f t="shared" si="3"/>
        <v>VET 4</v>
      </c>
      <c r="I98" s="43"/>
      <c r="J98" s="43"/>
      <c r="K98" s="43"/>
      <c r="L98" s="43"/>
      <c r="M98" s="43"/>
      <c r="N98" s="53"/>
      <c r="O98" s="43"/>
      <c r="P98" s="42"/>
      <c r="Q98" s="4"/>
    </row>
    <row r="99" spans="1:17" ht="12.75">
      <c r="A99" s="97"/>
      <c r="B99" s="93"/>
      <c r="C99" s="94"/>
      <c r="D99" s="96"/>
      <c r="E99" s="96"/>
      <c r="F99" s="96"/>
      <c r="G99" s="95"/>
      <c r="H99" s="45" t="str">
        <f t="shared" si="3"/>
        <v>VET 4</v>
      </c>
      <c r="I99" s="43"/>
      <c r="J99" s="43"/>
      <c r="K99" s="43"/>
      <c r="L99" s="43"/>
      <c r="M99" s="43"/>
      <c r="N99" s="53"/>
      <c r="O99" s="43"/>
      <c r="P99" s="42"/>
      <c r="Q99" s="4"/>
    </row>
    <row r="100" spans="1:17" ht="12.75">
      <c r="A100" s="97"/>
      <c r="B100" s="93"/>
      <c r="C100" s="94"/>
      <c r="D100" s="95"/>
      <c r="E100" s="95"/>
      <c r="F100" s="96"/>
      <c r="G100" s="95"/>
      <c r="H100" s="45" t="str">
        <f t="shared" si="3"/>
        <v>VET 4</v>
      </c>
      <c r="I100" s="43"/>
      <c r="J100" s="43"/>
      <c r="K100" s="43"/>
      <c r="L100" s="43"/>
      <c r="M100" s="43"/>
      <c r="N100" s="53"/>
      <c r="O100" s="43"/>
      <c r="P100" s="42"/>
      <c r="Q100" s="4"/>
    </row>
    <row r="101" spans="1:17" ht="12.75">
      <c r="A101" s="97"/>
      <c r="B101" s="93"/>
      <c r="C101" s="94"/>
      <c r="D101" s="96"/>
      <c r="E101" s="96"/>
      <c r="F101" s="96"/>
      <c r="G101" s="95"/>
      <c r="H101" s="45" t="str">
        <f t="shared" si="3"/>
        <v>VET 4</v>
      </c>
      <c r="I101" s="43"/>
      <c r="J101" s="43"/>
      <c r="K101" s="43"/>
      <c r="L101" s="43"/>
      <c r="M101" s="43"/>
      <c r="N101" s="53"/>
      <c r="O101" s="43"/>
      <c r="P101" s="42"/>
      <c r="Q101" s="4"/>
    </row>
    <row r="102" spans="1:17" ht="12.75">
      <c r="A102" s="97"/>
      <c r="B102" s="93"/>
      <c r="C102" s="94"/>
      <c r="D102" s="95"/>
      <c r="E102" s="95"/>
      <c r="F102" s="96"/>
      <c r="G102" s="95"/>
      <c r="H102" s="45" t="str">
        <f t="shared" si="3"/>
        <v>VET 4</v>
      </c>
      <c r="I102" s="43"/>
      <c r="J102" s="43"/>
      <c r="K102" s="43"/>
      <c r="L102" s="43"/>
      <c r="M102" s="43"/>
      <c r="N102" s="53"/>
      <c r="O102" s="43"/>
      <c r="P102" s="42"/>
      <c r="Q102" s="4"/>
    </row>
    <row r="103" spans="1:17" ht="12.75">
      <c r="A103" s="97"/>
      <c r="B103" s="93"/>
      <c r="C103" s="94"/>
      <c r="D103" s="95"/>
      <c r="E103" s="95"/>
      <c r="F103" s="96"/>
      <c r="G103" s="95"/>
      <c r="H103" s="45" t="str">
        <f t="shared" si="3"/>
        <v>VET 4</v>
      </c>
      <c r="I103" s="43"/>
      <c r="J103" s="43"/>
      <c r="K103" s="43"/>
      <c r="L103" s="43"/>
      <c r="M103" s="43"/>
      <c r="N103" s="53"/>
      <c r="O103" s="43"/>
      <c r="P103" s="42"/>
      <c r="Q103" s="4"/>
    </row>
    <row r="104" spans="1:17" ht="12.75">
      <c r="A104" s="97"/>
      <c r="B104" s="93"/>
      <c r="C104" s="94"/>
      <c r="D104" s="95"/>
      <c r="E104" s="95"/>
      <c r="F104" s="96"/>
      <c r="G104" s="95"/>
      <c r="H104" s="45" t="str">
        <f t="shared" si="3"/>
        <v>VET 4</v>
      </c>
      <c r="I104" s="43"/>
      <c r="J104" s="43"/>
      <c r="K104" s="43"/>
      <c r="L104" s="43"/>
      <c r="M104" s="43"/>
      <c r="N104" s="53"/>
      <c r="O104" s="43"/>
      <c r="P104" s="42"/>
      <c r="Q104" s="4"/>
    </row>
    <row r="105" spans="1:17" ht="12.75">
      <c r="A105" s="97"/>
      <c r="B105" s="93"/>
      <c r="C105" s="94"/>
      <c r="D105" s="96"/>
      <c r="E105" s="96"/>
      <c r="F105" s="96"/>
      <c r="G105" s="95"/>
      <c r="H105" s="45" t="str">
        <f t="shared" si="3"/>
        <v>VET 4</v>
      </c>
      <c r="I105" s="43"/>
      <c r="J105" s="43"/>
      <c r="K105" s="43"/>
      <c r="L105" s="43"/>
      <c r="M105" s="43"/>
      <c r="N105" s="53"/>
      <c r="O105" s="43"/>
      <c r="P105" s="42"/>
      <c r="Q105" s="4"/>
    </row>
    <row r="106" spans="1:17" ht="12.75">
      <c r="A106" s="97"/>
      <c r="B106" s="98"/>
      <c r="C106" s="99"/>
      <c r="D106" s="100"/>
      <c r="E106" s="100"/>
      <c r="F106" s="100"/>
      <c r="G106" s="101"/>
      <c r="H106" s="45" t="str">
        <f t="shared" si="3"/>
        <v>VET 4</v>
      </c>
      <c r="I106" s="43"/>
      <c r="J106" s="43"/>
      <c r="K106" s="43"/>
      <c r="L106" s="43"/>
      <c r="M106" s="43"/>
      <c r="N106" s="53"/>
      <c r="O106" s="43"/>
      <c r="P106" s="42"/>
      <c r="Q106" s="4"/>
    </row>
    <row r="107" spans="1:17" ht="12.75">
      <c r="A107" s="97"/>
      <c r="B107" s="93"/>
      <c r="C107" s="94"/>
      <c r="D107" s="96"/>
      <c r="E107" s="96"/>
      <c r="F107" s="96"/>
      <c r="G107" s="95"/>
      <c r="H107" s="45" t="str">
        <f t="shared" si="3"/>
        <v>VET 4</v>
      </c>
      <c r="I107" s="43"/>
      <c r="J107" s="43"/>
      <c r="K107" s="43"/>
      <c r="L107" s="43"/>
      <c r="M107" s="43"/>
      <c r="N107" s="53"/>
      <c r="O107" s="43"/>
      <c r="P107" s="42"/>
      <c r="Q107" s="4"/>
    </row>
    <row r="108" spans="1:17" ht="12.75">
      <c r="A108" s="97"/>
      <c r="B108" s="94"/>
      <c r="C108" s="94"/>
      <c r="D108" s="96"/>
      <c r="E108" s="96"/>
      <c r="F108" s="96"/>
      <c r="G108" s="95"/>
      <c r="H108" s="45" t="str">
        <f t="shared" si="3"/>
        <v>VET 4</v>
      </c>
      <c r="I108" s="43"/>
      <c r="J108" s="43"/>
      <c r="K108" s="43"/>
      <c r="L108" s="43"/>
      <c r="M108" s="43"/>
      <c r="N108" s="53"/>
      <c r="O108" s="43"/>
      <c r="P108" s="42"/>
      <c r="Q108" s="4"/>
    </row>
    <row r="109" spans="1:17" ht="12.75">
      <c r="A109" s="97"/>
      <c r="B109" s="94"/>
      <c r="C109" s="94"/>
      <c r="D109" s="96"/>
      <c r="E109" s="96"/>
      <c r="F109" s="96"/>
      <c r="G109" s="95"/>
      <c r="H109" s="45" t="str">
        <f t="shared" si="3"/>
        <v>VET 4</v>
      </c>
      <c r="I109" s="43"/>
      <c r="J109" s="43"/>
      <c r="K109" s="43"/>
      <c r="L109" s="43"/>
      <c r="M109" s="43"/>
      <c r="N109" s="53"/>
      <c r="O109" s="43"/>
      <c r="P109" s="42"/>
      <c r="Q109" s="4"/>
    </row>
    <row r="110" spans="1:17" ht="12.75">
      <c r="A110" s="97"/>
      <c r="B110" s="94"/>
      <c r="C110" s="94"/>
      <c r="D110" s="96"/>
      <c r="E110" s="96"/>
      <c r="F110" s="96"/>
      <c r="G110" s="95"/>
      <c r="H110" s="45" t="str">
        <f t="shared" si="3"/>
        <v>VET 4</v>
      </c>
      <c r="I110" s="43"/>
      <c r="J110" s="43"/>
      <c r="K110" s="43"/>
      <c r="L110" s="43"/>
      <c r="M110" s="43"/>
      <c r="N110" s="53"/>
      <c r="O110" s="43"/>
      <c r="P110" s="42"/>
      <c r="Q110" s="4"/>
    </row>
    <row r="111" spans="1:17" ht="12.75">
      <c r="A111" s="97"/>
      <c r="B111" s="94"/>
      <c r="C111" s="94"/>
      <c r="D111" s="96"/>
      <c r="E111" s="96"/>
      <c r="F111" s="96"/>
      <c r="G111" s="95"/>
      <c r="H111" s="45" t="str">
        <f t="shared" si="3"/>
        <v>VET 4</v>
      </c>
      <c r="I111" s="43"/>
      <c r="J111" s="43"/>
      <c r="K111" s="43"/>
      <c r="L111" s="43"/>
      <c r="M111" s="43"/>
      <c r="N111" s="53"/>
      <c r="O111" s="43"/>
      <c r="P111" s="42"/>
      <c r="Q111" s="4"/>
    </row>
    <row r="112" spans="1:17" ht="12.75">
      <c r="A112" s="97"/>
      <c r="B112" s="94"/>
      <c r="C112" s="94"/>
      <c r="D112" s="96"/>
      <c r="E112" s="96"/>
      <c r="F112" s="96"/>
      <c r="G112" s="95"/>
      <c r="H112" s="45" t="str">
        <f t="shared" si="3"/>
        <v>VET 4</v>
      </c>
      <c r="I112" s="43"/>
      <c r="J112" s="43"/>
      <c r="K112" s="43"/>
      <c r="L112" s="43"/>
      <c r="M112" s="43"/>
      <c r="N112" s="53"/>
      <c r="O112" s="43"/>
      <c r="P112" s="42"/>
      <c r="Q112" s="4"/>
    </row>
    <row r="113" spans="1:17" ht="12.75">
      <c r="A113" s="97"/>
      <c r="B113" s="94"/>
      <c r="C113" s="94"/>
      <c r="D113" s="96"/>
      <c r="E113" s="96"/>
      <c r="F113" s="96"/>
      <c r="G113" s="95"/>
      <c r="H113" s="45" t="str">
        <f t="shared" si="3"/>
        <v>VET 4</v>
      </c>
      <c r="I113" s="43"/>
      <c r="J113" s="43"/>
      <c r="K113" s="43"/>
      <c r="L113" s="43"/>
      <c r="M113" s="43"/>
      <c r="N113" s="53"/>
      <c r="O113" s="43"/>
      <c r="P113" s="42"/>
      <c r="Q113" s="4"/>
    </row>
    <row r="114" spans="1:17" ht="12.75">
      <c r="A114" s="97"/>
      <c r="B114" s="103"/>
      <c r="C114" s="103"/>
      <c r="D114" s="96"/>
      <c r="E114" s="96"/>
      <c r="F114" s="96"/>
      <c r="G114" s="95"/>
      <c r="H114" s="45" t="str">
        <f t="shared" si="3"/>
        <v>VET 4</v>
      </c>
      <c r="I114" s="43"/>
      <c r="J114" s="43"/>
      <c r="K114" s="43"/>
      <c r="L114" s="43"/>
      <c r="M114" s="43"/>
      <c r="N114" s="53"/>
      <c r="O114" s="43"/>
      <c r="P114" s="42"/>
      <c r="Q114" s="4"/>
    </row>
    <row r="115" spans="1:17" ht="12.75">
      <c r="A115" s="97"/>
      <c r="B115" s="103"/>
      <c r="C115" s="103"/>
      <c r="D115" s="96"/>
      <c r="E115" s="96"/>
      <c r="F115" s="96"/>
      <c r="G115" s="95"/>
      <c r="H115" s="45" t="str">
        <f t="shared" si="3"/>
        <v>VET 4</v>
      </c>
      <c r="I115" s="43"/>
      <c r="J115" s="43"/>
      <c r="K115" s="43"/>
      <c r="L115" s="43"/>
      <c r="M115" s="43"/>
      <c r="N115" s="53"/>
      <c r="O115" s="43"/>
      <c r="P115" s="42"/>
      <c r="Q115" s="4"/>
    </row>
    <row r="116" spans="1:17" ht="12.75">
      <c r="A116" s="97"/>
      <c r="B116" s="103"/>
      <c r="C116" s="103"/>
      <c r="D116" s="96"/>
      <c r="E116" s="96"/>
      <c r="F116" s="96"/>
      <c r="G116" s="95"/>
      <c r="H116" s="45" t="str">
        <f t="shared" si="3"/>
        <v>VET 4</v>
      </c>
      <c r="I116" s="43"/>
      <c r="J116" s="43"/>
      <c r="K116" s="43"/>
      <c r="L116" s="43"/>
      <c r="M116" s="43"/>
      <c r="N116" s="53"/>
      <c r="O116" s="43"/>
      <c r="P116" s="42"/>
      <c r="Q116" s="4"/>
    </row>
    <row r="117" spans="1:17" ht="12.75">
      <c r="A117" s="97"/>
      <c r="B117" s="103"/>
      <c r="C117" s="103"/>
      <c r="D117" s="96"/>
      <c r="E117" s="96"/>
      <c r="F117" s="96"/>
      <c r="G117" s="95"/>
      <c r="H117" s="45" t="str">
        <f t="shared" si="3"/>
        <v>VET 4</v>
      </c>
      <c r="I117" s="50"/>
      <c r="J117" s="50"/>
      <c r="K117" s="50"/>
      <c r="L117" s="50"/>
      <c r="M117" s="50"/>
      <c r="N117" s="54"/>
      <c r="O117" s="50"/>
      <c r="P117" s="50"/>
      <c r="Q117" s="4"/>
    </row>
    <row r="118" spans="1:17" ht="12.75">
      <c r="A118" s="97"/>
      <c r="B118" s="103"/>
      <c r="C118" s="103"/>
      <c r="D118" s="95"/>
      <c r="E118" s="95"/>
      <c r="F118" s="96"/>
      <c r="G118" s="96"/>
      <c r="H118" s="45" t="str">
        <f t="shared" si="3"/>
        <v>VET 4</v>
      </c>
      <c r="I118" s="50"/>
      <c r="J118" s="50"/>
      <c r="K118" s="50"/>
      <c r="L118" s="50"/>
      <c r="M118" s="50"/>
      <c r="N118" s="54"/>
      <c r="O118" s="50"/>
      <c r="P118" s="50"/>
      <c r="Q118" s="4"/>
    </row>
    <row r="119" spans="1:17" ht="12.75">
      <c r="A119" s="97"/>
      <c r="B119" s="103"/>
      <c r="C119" s="103"/>
      <c r="D119" s="95"/>
      <c r="E119" s="95"/>
      <c r="F119" s="96"/>
      <c r="G119" s="96"/>
      <c r="H119" s="45" t="str">
        <f t="shared" si="3"/>
        <v>VET 4</v>
      </c>
      <c r="I119" s="50"/>
      <c r="J119" s="50"/>
      <c r="K119" s="50"/>
      <c r="L119" s="50"/>
      <c r="M119" s="50"/>
      <c r="N119" s="54"/>
      <c r="O119" s="50"/>
      <c r="P119" s="50"/>
      <c r="Q119" s="4"/>
    </row>
    <row r="120" spans="1:17" ht="12.75">
      <c r="A120" s="9"/>
      <c r="B120" s="10"/>
      <c r="C120" s="10"/>
      <c r="D120" s="11"/>
      <c r="E120" s="11"/>
      <c r="F120" s="9" t="s">
        <v>13</v>
      </c>
      <c r="G120" s="9"/>
      <c r="H120" s="12"/>
      <c r="I120" s="8"/>
      <c r="J120" s="8"/>
      <c r="K120" s="8"/>
      <c r="L120" s="8"/>
      <c r="M120" s="8">
        <f>SUM(M10:M119)</f>
        <v>8</v>
      </c>
      <c r="N120" s="8"/>
      <c r="O120" s="8"/>
      <c r="P120" s="8"/>
      <c r="Q120" s="8"/>
    </row>
    <row r="121" spans="1:17" ht="12.75">
      <c r="A121" s="9"/>
      <c r="B121" s="10"/>
      <c r="C121" s="10"/>
      <c r="D121" s="11"/>
      <c r="E121" s="11"/>
      <c r="F121" s="9"/>
      <c r="G121" s="9"/>
      <c r="H121" s="12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2.75">
      <c r="A122" s="9"/>
      <c r="B122" s="13"/>
      <c r="C122" s="13"/>
      <c r="D122" s="11"/>
      <c r="E122" s="11"/>
      <c r="F122" s="9"/>
      <c r="G122" s="9"/>
      <c r="H122" s="12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9"/>
      <c r="B123" s="10"/>
      <c r="C123" s="10"/>
      <c r="D123" s="11"/>
      <c r="E123" s="11"/>
      <c r="F123" s="9"/>
      <c r="G123" s="9"/>
      <c r="H123" s="12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2.75">
      <c r="A124" s="9"/>
      <c r="B124" s="10"/>
      <c r="C124" s="10"/>
      <c r="D124" s="11"/>
      <c r="E124" s="11"/>
      <c r="F124" s="9"/>
      <c r="G124" s="9"/>
      <c r="H124" s="12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2.75">
      <c r="A125" s="9"/>
      <c r="B125" s="10"/>
      <c r="C125" s="10"/>
      <c r="D125" s="11"/>
      <c r="E125" s="11"/>
      <c r="F125" s="9"/>
      <c r="G125" s="9"/>
      <c r="H125" s="12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2.75">
      <c r="A126" s="9"/>
      <c r="B126" s="10"/>
      <c r="C126" s="10"/>
      <c r="D126" s="11"/>
      <c r="E126" s="11"/>
      <c r="F126" s="9"/>
      <c r="G126" s="9"/>
      <c r="H126" s="12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2.75">
      <c r="A127" s="9"/>
      <c r="B127" s="10"/>
      <c r="C127" s="10"/>
      <c r="D127" s="11"/>
      <c r="E127" s="11"/>
      <c r="F127" s="9"/>
      <c r="G127" s="9"/>
      <c r="H127" s="12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2.75">
      <c r="A128" s="9"/>
      <c r="B128" s="13"/>
      <c r="C128" s="13"/>
      <c r="D128" s="9"/>
      <c r="E128" s="9"/>
      <c r="F128" s="9"/>
      <c r="G128" s="11"/>
      <c r="H128" s="12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2.75">
      <c r="A129" s="9"/>
      <c r="B129" s="10"/>
      <c r="C129" s="10"/>
      <c r="D129" s="9"/>
      <c r="E129" s="9"/>
      <c r="F129" s="9"/>
      <c r="G129" s="11"/>
      <c r="H129" s="12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2.75">
      <c r="A130" s="9"/>
      <c r="B130" s="10"/>
      <c r="C130" s="10"/>
      <c r="D130" s="14"/>
      <c r="E130" s="14"/>
      <c r="F130" s="9"/>
      <c r="G130" s="11"/>
      <c r="H130" s="12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2.75">
      <c r="A131" s="9"/>
      <c r="B131" s="10"/>
      <c r="C131" s="10"/>
      <c r="D131" s="9"/>
      <c r="E131" s="9"/>
      <c r="F131" s="9"/>
      <c r="G131" s="11"/>
      <c r="H131" s="12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2.75">
      <c r="A132" s="9"/>
      <c r="B132" s="10"/>
      <c r="C132" s="10"/>
      <c r="D132" s="9"/>
      <c r="E132" s="9"/>
      <c r="F132" s="9"/>
      <c r="G132" s="11"/>
      <c r="H132" s="12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2.75">
      <c r="A133" s="9"/>
      <c r="B133" s="10"/>
      <c r="C133" s="10"/>
      <c r="D133" s="11"/>
      <c r="E133" s="11"/>
      <c r="F133" s="9"/>
      <c r="G133" s="11"/>
      <c r="H133" s="12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2.75">
      <c r="A134" s="15"/>
      <c r="B134" s="10"/>
      <c r="C134" s="10"/>
      <c r="D134" s="9"/>
      <c r="E134" s="9"/>
      <c r="F134" s="9"/>
      <c r="G134" s="11"/>
      <c r="H134" s="12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2.75">
      <c r="A135" s="15"/>
      <c r="B135" s="10"/>
      <c r="C135" s="10"/>
      <c r="D135" s="11"/>
      <c r="E135" s="11"/>
      <c r="F135" s="9"/>
      <c r="G135" s="9"/>
      <c r="H135" s="12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2.75">
      <c r="A136" s="15"/>
      <c r="B136" s="10"/>
      <c r="C136" s="10"/>
      <c r="D136" s="9"/>
      <c r="E136" s="9"/>
      <c r="F136" s="9"/>
      <c r="G136" s="11"/>
      <c r="H136" s="12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2.75">
      <c r="A137" s="15"/>
      <c r="B137" s="10"/>
      <c r="C137" s="10"/>
      <c r="D137" s="11"/>
      <c r="E137" s="11"/>
      <c r="F137" s="15"/>
      <c r="G137" s="11"/>
      <c r="H137" s="12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2.75">
      <c r="A138" s="15"/>
      <c r="B138" s="10"/>
      <c r="C138" s="10"/>
      <c r="D138" s="14"/>
      <c r="E138" s="14"/>
      <c r="F138" s="9"/>
      <c r="G138" s="11"/>
      <c r="H138" s="12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2.75">
      <c r="A139" s="15"/>
      <c r="B139" s="10"/>
      <c r="C139" s="10"/>
      <c r="D139" s="14"/>
      <c r="E139" s="14"/>
      <c r="F139" s="9"/>
      <c r="G139" s="11"/>
      <c r="H139" s="12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2.75">
      <c r="A140" s="15"/>
      <c r="B140" s="13"/>
      <c r="C140" s="13"/>
      <c r="D140" s="9"/>
      <c r="E140" s="9"/>
      <c r="F140" s="9"/>
      <c r="G140" s="11"/>
      <c r="H140" s="12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2.75">
      <c r="A141" s="15"/>
      <c r="B141" s="10"/>
      <c r="C141" s="10"/>
      <c r="D141" s="9"/>
      <c r="E141" s="9"/>
      <c r="F141" s="9"/>
      <c r="G141" s="11"/>
      <c r="H141" s="12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2.75">
      <c r="A142" s="15"/>
      <c r="B142" s="10"/>
      <c r="C142" s="10"/>
      <c r="D142" s="11"/>
      <c r="E142" s="11"/>
      <c r="F142" s="9"/>
      <c r="G142" s="9"/>
      <c r="H142" s="12"/>
      <c r="I142" s="12"/>
      <c r="J142" s="12"/>
      <c r="K142" s="12"/>
      <c r="L142" s="12"/>
      <c r="M142" s="12"/>
      <c r="N142" s="4"/>
      <c r="O142" s="12"/>
      <c r="P142" s="4"/>
      <c r="Q142" s="8"/>
    </row>
    <row r="143" spans="1:17" ht="12.75">
      <c r="A143" s="16"/>
      <c r="B143" s="10"/>
      <c r="C143" s="10"/>
      <c r="D143" s="11"/>
      <c r="E143" s="11"/>
      <c r="F143" s="15"/>
      <c r="G143" s="11"/>
      <c r="H143" s="12"/>
      <c r="I143" s="12"/>
      <c r="J143" s="12"/>
      <c r="K143" s="12"/>
      <c r="L143" s="12"/>
      <c r="M143" s="12"/>
      <c r="N143" s="4"/>
      <c r="O143" s="12"/>
      <c r="P143" s="4"/>
      <c r="Q143" s="8"/>
    </row>
    <row r="144" spans="1:17" ht="12.75">
      <c r="A144" s="16"/>
      <c r="B144" s="10"/>
      <c r="C144" s="10"/>
      <c r="D144" s="11"/>
      <c r="E144" s="11"/>
      <c r="F144" s="9"/>
      <c r="G144" s="9"/>
      <c r="H144" s="12"/>
      <c r="I144" s="12"/>
      <c r="J144" s="12"/>
      <c r="K144" s="12"/>
      <c r="L144" s="12"/>
      <c r="M144" s="12"/>
      <c r="N144" s="4"/>
      <c r="O144" s="12"/>
      <c r="P144" s="4"/>
      <c r="Q144" s="8"/>
    </row>
    <row r="145" spans="1:17" ht="12.75">
      <c r="A145" s="16"/>
      <c r="B145" s="10"/>
      <c r="C145" s="10"/>
      <c r="D145" s="9"/>
      <c r="E145" s="9"/>
      <c r="F145" s="9"/>
      <c r="G145" s="11"/>
      <c r="H145" s="12"/>
      <c r="I145" s="12"/>
      <c r="J145" s="12"/>
      <c r="K145" s="12"/>
      <c r="L145" s="12"/>
      <c r="M145" s="12"/>
      <c r="N145" s="4"/>
      <c r="O145" s="12"/>
      <c r="P145" s="4"/>
      <c r="Q145" s="4"/>
    </row>
    <row r="146" spans="1:17" ht="12.75">
      <c r="A146" s="16"/>
      <c r="B146" s="10"/>
      <c r="C146" s="10"/>
      <c r="D146" s="14"/>
      <c r="E146" s="14"/>
      <c r="F146" s="9"/>
      <c r="G146" s="11"/>
      <c r="H146" s="12"/>
      <c r="I146" s="12"/>
      <c r="J146" s="12"/>
      <c r="K146" s="12"/>
      <c r="L146" s="12"/>
      <c r="M146" s="12"/>
      <c r="N146" s="4"/>
      <c r="O146" s="12"/>
      <c r="P146" s="4"/>
      <c r="Q146" s="4"/>
    </row>
    <row r="147" spans="1:17" ht="12.75">
      <c r="A147" s="16"/>
      <c r="B147" s="10"/>
      <c r="C147" s="10"/>
      <c r="D147" s="14"/>
      <c r="E147" s="14"/>
      <c r="F147" s="9"/>
      <c r="G147" s="11"/>
      <c r="H147" s="12"/>
      <c r="I147" s="12"/>
      <c r="J147" s="12"/>
      <c r="K147" s="12"/>
      <c r="L147" s="12"/>
      <c r="M147" s="12"/>
      <c r="N147" s="4"/>
      <c r="O147" s="12"/>
      <c r="P147" s="4"/>
      <c r="Q147" s="4"/>
    </row>
    <row r="148" spans="1:17" ht="12.75">
      <c r="A148" s="16"/>
      <c r="B148" s="10"/>
      <c r="C148" s="10"/>
      <c r="D148" s="14"/>
      <c r="E148" s="14"/>
      <c r="F148" s="9"/>
      <c r="G148" s="11"/>
      <c r="H148" s="12"/>
      <c r="I148" s="12"/>
      <c r="J148" s="12"/>
      <c r="K148" s="12"/>
      <c r="L148" s="12"/>
      <c r="M148" s="12"/>
      <c r="N148" s="4"/>
      <c r="O148" s="12"/>
      <c r="P148" s="4"/>
      <c r="Q148" s="4"/>
    </row>
    <row r="149" spans="1:17" ht="12.75">
      <c r="A149" s="16"/>
      <c r="B149" s="10"/>
      <c r="C149" s="10"/>
      <c r="D149" s="14"/>
      <c r="E149" s="14"/>
      <c r="F149" s="9"/>
      <c r="G149" s="11"/>
      <c r="H149" s="12"/>
      <c r="I149" s="12"/>
      <c r="J149" s="12"/>
      <c r="K149" s="12"/>
      <c r="L149" s="12"/>
      <c r="M149" s="12"/>
      <c r="N149" s="4"/>
      <c r="O149" s="12"/>
      <c r="P149" s="4"/>
      <c r="Q149" s="4"/>
    </row>
    <row r="150" spans="1:17" ht="12.75">
      <c r="A150" s="16"/>
      <c r="B150" s="10"/>
      <c r="C150" s="10"/>
      <c r="D150" s="9"/>
      <c r="E150" s="9"/>
      <c r="F150" s="9"/>
      <c r="G150" s="11"/>
      <c r="H150" s="12"/>
      <c r="I150" s="12"/>
      <c r="J150" s="12"/>
      <c r="K150" s="12"/>
      <c r="L150" s="12"/>
      <c r="M150" s="12"/>
      <c r="N150" s="4"/>
      <c r="O150" s="12"/>
      <c r="P150" s="4"/>
      <c r="Q150" s="4"/>
    </row>
    <row r="151" spans="1:17" ht="12.75">
      <c r="A151" s="16"/>
      <c r="B151" s="10"/>
      <c r="C151" s="10"/>
      <c r="D151" s="14"/>
      <c r="E151" s="14"/>
      <c r="F151" s="9"/>
      <c r="G151" s="11"/>
      <c r="H151" s="12"/>
      <c r="I151" s="12"/>
      <c r="J151" s="12"/>
      <c r="K151" s="12"/>
      <c r="L151" s="12"/>
      <c r="M151" s="12"/>
      <c r="N151" s="4"/>
      <c r="O151" s="12"/>
      <c r="P151" s="4"/>
      <c r="Q151" s="4"/>
    </row>
    <row r="152" spans="1:17" ht="12.75">
      <c r="A152" s="16"/>
      <c r="B152" s="13"/>
      <c r="C152" s="13"/>
      <c r="D152" s="11"/>
      <c r="E152" s="11"/>
      <c r="F152" s="9"/>
      <c r="G152" s="9"/>
      <c r="H152" s="12"/>
      <c r="I152" s="12"/>
      <c r="J152" s="12"/>
      <c r="K152" s="12"/>
      <c r="L152" s="12"/>
      <c r="M152" s="12"/>
      <c r="N152" s="4"/>
      <c r="O152" s="12"/>
      <c r="P152" s="4"/>
      <c r="Q152" s="4"/>
    </row>
    <row r="153" spans="1:17" ht="12.75">
      <c r="A153" s="16"/>
      <c r="B153" s="10"/>
      <c r="C153" s="10"/>
      <c r="D153" s="14"/>
      <c r="E153" s="14"/>
      <c r="F153" s="9"/>
      <c r="G153" s="11"/>
      <c r="H153" s="12"/>
      <c r="I153" s="12"/>
      <c r="J153" s="12"/>
      <c r="K153" s="12"/>
      <c r="L153" s="12"/>
      <c r="M153" s="12"/>
      <c r="N153" s="4"/>
      <c r="O153" s="12"/>
      <c r="P153" s="4"/>
      <c r="Q153" s="4"/>
    </row>
    <row r="154" spans="1:17" ht="12.75">
      <c r="A154" s="16"/>
      <c r="B154" s="10"/>
      <c r="C154" s="10"/>
      <c r="D154" s="9"/>
      <c r="E154" s="9"/>
      <c r="F154" s="9"/>
      <c r="G154" s="11"/>
      <c r="H154" s="12"/>
      <c r="I154" s="12"/>
      <c r="J154" s="12"/>
      <c r="K154" s="12"/>
      <c r="L154" s="12"/>
      <c r="M154" s="12"/>
      <c r="N154" s="4"/>
      <c r="O154" s="12"/>
      <c r="P154" s="4"/>
      <c r="Q154" s="4"/>
    </row>
    <row r="155" spans="1:17" ht="12.75">
      <c r="A155" s="16"/>
      <c r="B155" s="13"/>
      <c r="C155" s="13"/>
      <c r="D155" s="9"/>
      <c r="E155" s="9"/>
      <c r="F155" s="9"/>
      <c r="G155" s="11"/>
      <c r="H155" s="12"/>
      <c r="I155" s="12"/>
      <c r="J155" s="12"/>
      <c r="K155" s="12"/>
      <c r="L155" s="12"/>
      <c r="M155" s="12"/>
      <c r="N155" s="4"/>
      <c r="O155" s="12"/>
      <c r="P155" s="4"/>
      <c r="Q155" s="4"/>
    </row>
    <row r="156" spans="1:17" ht="12.75">
      <c r="A156" s="16"/>
      <c r="B156" s="13"/>
      <c r="C156" s="13"/>
      <c r="D156" s="14"/>
      <c r="E156" s="14"/>
      <c r="F156" s="9"/>
      <c r="G156" s="11"/>
      <c r="H156" s="12"/>
      <c r="I156" s="12"/>
      <c r="J156" s="12"/>
      <c r="K156" s="12"/>
      <c r="L156" s="12"/>
      <c r="M156" s="12"/>
      <c r="N156" s="4"/>
      <c r="O156" s="12"/>
      <c r="P156" s="4"/>
      <c r="Q156" s="4"/>
    </row>
    <row r="157" spans="1:17" ht="12.75">
      <c r="A157" s="16"/>
      <c r="B157" s="10"/>
      <c r="C157" s="10"/>
      <c r="D157" s="11"/>
      <c r="E157" s="11"/>
      <c r="F157" s="15"/>
      <c r="G157" s="11"/>
      <c r="H157" s="12"/>
      <c r="I157" s="12"/>
      <c r="J157" s="12"/>
      <c r="K157" s="12"/>
      <c r="L157" s="12"/>
      <c r="M157" s="12"/>
      <c r="N157" s="4"/>
      <c r="O157" s="12"/>
      <c r="P157" s="4"/>
      <c r="Q157" s="4"/>
    </row>
    <row r="158" spans="1:17" ht="12.75">
      <c r="A158" s="16"/>
      <c r="B158" s="10"/>
      <c r="C158" s="10"/>
      <c r="D158" s="11"/>
      <c r="E158" s="11"/>
      <c r="F158" s="9"/>
      <c r="G158" s="9"/>
      <c r="H158" s="12"/>
      <c r="I158" s="12"/>
      <c r="J158" s="12"/>
      <c r="K158" s="12"/>
      <c r="L158" s="12"/>
      <c r="M158" s="12"/>
      <c r="N158" s="4"/>
      <c r="O158" s="12"/>
      <c r="P158" s="4"/>
      <c r="Q158" s="4"/>
    </row>
    <row r="159" spans="1:17" ht="12.75">
      <c r="A159" s="16"/>
      <c r="B159" s="10"/>
      <c r="C159" s="10"/>
      <c r="D159" s="9"/>
      <c r="E159" s="9"/>
      <c r="F159" s="9"/>
      <c r="G159" s="11"/>
      <c r="H159" s="12"/>
      <c r="I159" s="12"/>
      <c r="J159" s="12"/>
      <c r="K159" s="12"/>
      <c r="L159" s="12"/>
      <c r="M159" s="12"/>
      <c r="N159" s="4"/>
      <c r="O159" s="12"/>
      <c r="P159" s="4"/>
      <c r="Q159" s="4"/>
    </row>
    <row r="160" spans="1:17" ht="12.75">
      <c r="A160" s="16"/>
      <c r="B160" s="10"/>
      <c r="C160" s="10"/>
      <c r="D160" s="14"/>
      <c r="E160" s="14"/>
      <c r="F160" s="9"/>
      <c r="G160" s="11"/>
      <c r="H160" s="12"/>
      <c r="I160" s="12"/>
      <c r="J160" s="12"/>
      <c r="K160" s="12"/>
      <c r="L160" s="12"/>
      <c r="M160" s="12"/>
      <c r="N160" s="4"/>
      <c r="O160" s="12"/>
      <c r="P160" s="4"/>
      <c r="Q160" s="4"/>
    </row>
    <row r="161" spans="1:17" ht="12.75">
      <c r="A161" s="16"/>
      <c r="B161" s="10"/>
      <c r="C161" s="10"/>
      <c r="D161" s="14"/>
      <c r="E161" s="14"/>
      <c r="F161" s="9"/>
      <c r="G161" s="11"/>
      <c r="H161" s="12"/>
      <c r="I161" s="12"/>
      <c r="J161" s="12"/>
      <c r="K161" s="12"/>
      <c r="L161" s="12"/>
      <c r="M161" s="12"/>
      <c r="N161" s="4"/>
      <c r="O161" s="12"/>
      <c r="P161" s="4"/>
      <c r="Q161" s="4"/>
    </row>
    <row r="162" spans="1:17" ht="12.75">
      <c r="A162" s="16"/>
      <c r="B162" s="10"/>
      <c r="C162" s="10"/>
      <c r="D162" s="11"/>
      <c r="E162" s="11"/>
      <c r="F162" s="15"/>
      <c r="G162" s="11"/>
      <c r="H162" s="12"/>
      <c r="I162" s="12"/>
      <c r="J162" s="12"/>
      <c r="K162" s="12"/>
      <c r="L162" s="12"/>
      <c r="M162" s="12"/>
      <c r="N162" s="4"/>
      <c r="O162" s="12"/>
      <c r="P162" s="4"/>
      <c r="Q162" s="4"/>
    </row>
    <row r="163" spans="1:17" ht="12.75">
      <c r="A163" s="16"/>
      <c r="B163" s="13"/>
      <c r="C163" s="13"/>
      <c r="D163" s="9"/>
      <c r="E163" s="9"/>
      <c r="F163" s="9"/>
      <c r="G163" s="11"/>
      <c r="H163" s="12"/>
      <c r="I163" s="12"/>
      <c r="J163" s="12"/>
      <c r="K163" s="12"/>
      <c r="L163" s="12"/>
      <c r="M163" s="12"/>
      <c r="N163" s="4"/>
      <c r="O163" s="12"/>
      <c r="P163" s="4"/>
      <c r="Q163" s="4"/>
    </row>
    <row r="164" spans="1:17" ht="12.75">
      <c r="A164" s="16"/>
      <c r="B164" s="10"/>
      <c r="C164" s="10"/>
      <c r="D164" s="11"/>
      <c r="E164" s="11"/>
      <c r="F164" s="9"/>
      <c r="G164" s="9"/>
      <c r="H164" s="12"/>
      <c r="I164" s="12"/>
      <c r="J164" s="12"/>
      <c r="K164" s="12"/>
      <c r="L164" s="12"/>
      <c r="M164" s="12"/>
      <c r="N164" s="4"/>
      <c r="O164" s="12"/>
      <c r="P164" s="4"/>
      <c r="Q164" s="4"/>
    </row>
    <row r="165" spans="1:17" ht="12.75">
      <c r="A165" s="16"/>
      <c r="B165" s="10"/>
      <c r="C165" s="10"/>
      <c r="D165" s="9"/>
      <c r="E165" s="9"/>
      <c r="F165" s="9"/>
      <c r="G165" s="11"/>
      <c r="H165" s="12"/>
      <c r="I165" s="12"/>
      <c r="J165" s="12"/>
      <c r="K165" s="12"/>
      <c r="L165" s="12"/>
      <c r="M165" s="12"/>
      <c r="N165" s="4"/>
      <c r="O165" s="12"/>
      <c r="P165" s="4"/>
      <c r="Q165" s="4"/>
    </row>
    <row r="166" spans="1:17" ht="12.75">
      <c r="A166" s="16"/>
      <c r="B166" s="10"/>
      <c r="C166" s="10"/>
      <c r="D166" s="14"/>
      <c r="E166" s="14"/>
      <c r="F166" s="9"/>
      <c r="G166" s="11"/>
      <c r="H166" s="12"/>
      <c r="I166" s="12"/>
      <c r="J166" s="12"/>
      <c r="K166" s="12"/>
      <c r="L166" s="12"/>
      <c r="M166" s="12"/>
      <c r="N166" s="4"/>
      <c r="O166" s="12"/>
      <c r="P166" s="4"/>
      <c r="Q166" s="4"/>
    </row>
    <row r="167" spans="1:17" ht="12.75">
      <c r="A167" s="4"/>
      <c r="B167" s="10"/>
      <c r="C167" s="10"/>
      <c r="D167" s="11"/>
      <c r="E167" s="11"/>
      <c r="F167" s="15"/>
      <c r="G167" s="11"/>
      <c r="H167" s="12"/>
      <c r="I167" s="12"/>
      <c r="J167" s="12"/>
      <c r="K167" s="12"/>
      <c r="L167" s="12"/>
      <c r="M167" s="12"/>
      <c r="N167" s="4"/>
      <c r="O167" s="12"/>
      <c r="P167" s="4"/>
      <c r="Q167" s="4"/>
    </row>
    <row r="168" spans="1:17" ht="12.75">
      <c r="A168" s="4"/>
      <c r="B168" s="10"/>
      <c r="C168" s="10"/>
      <c r="D168" s="14"/>
      <c r="E168" s="14"/>
      <c r="F168" s="9"/>
      <c r="G168" s="11"/>
      <c r="H168" s="12"/>
      <c r="I168" s="12"/>
      <c r="J168" s="12"/>
      <c r="K168" s="12"/>
      <c r="L168" s="12"/>
      <c r="M168" s="12"/>
      <c r="N168" s="4"/>
      <c r="O168" s="12"/>
      <c r="P168" s="4"/>
      <c r="Q168" s="4"/>
    </row>
    <row r="169" spans="1:17" ht="12.75">
      <c r="A169" s="4"/>
      <c r="B169" s="10"/>
      <c r="C169" s="10"/>
      <c r="D169" s="11"/>
      <c r="E169" s="11"/>
      <c r="F169" s="9"/>
      <c r="G169" s="9"/>
      <c r="H169" s="12"/>
      <c r="I169" s="12"/>
      <c r="J169" s="12"/>
      <c r="K169" s="12"/>
      <c r="L169" s="12"/>
      <c r="M169" s="12"/>
      <c r="N169" s="4"/>
      <c r="O169" s="12"/>
      <c r="P169" s="4"/>
      <c r="Q169" s="4"/>
    </row>
    <row r="170" spans="1:17" ht="12.75">
      <c r="A170" s="4"/>
      <c r="B170" s="10"/>
      <c r="C170" s="10"/>
      <c r="D170" s="9"/>
      <c r="E170" s="9"/>
      <c r="F170" s="9"/>
      <c r="G170" s="11"/>
      <c r="H170" s="12"/>
      <c r="I170" s="12"/>
      <c r="J170" s="12"/>
      <c r="K170" s="12"/>
      <c r="L170" s="12"/>
      <c r="M170" s="12"/>
      <c r="N170" s="4"/>
      <c r="O170" s="12"/>
      <c r="P170" s="4"/>
      <c r="Q170" s="4"/>
    </row>
    <row r="171" spans="1:17" ht="12.75">
      <c r="A171" s="4"/>
      <c r="B171" s="10"/>
      <c r="C171" s="10"/>
      <c r="D171" s="9"/>
      <c r="E171" s="9"/>
      <c r="F171" s="9"/>
      <c r="G171" s="11"/>
      <c r="H171" s="12"/>
      <c r="I171" s="12"/>
      <c r="J171" s="12"/>
      <c r="K171" s="12"/>
      <c r="L171" s="12"/>
      <c r="M171" s="12"/>
      <c r="N171" s="4"/>
      <c r="O171" s="12"/>
      <c r="P171" s="4"/>
      <c r="Q171" s="4"/>
    </row>
    <row r="172" spans="1:17" ht="12.75">
      <c r="A172" s="4"/>
      <c r="B172" s="10"/>
      <c r="C172" s="10"/>
      <c r="D172" s="14"/>
      <c r="E172" s="14"/>
      <c r="F172" s="9"/>
      <c r="G172" s="11"/>
      <c r="H172" s="12"/>
      <c r="I172" s="12"/>
      <c r="J172" s="12"/>
      <c r="K172" s="12"/>
      <c r="L172" s="12"/>
      <c r="M172" s="12"/>
      <c r="N172" s="4"/>
      <c r="O172" s="12"/>
      <c r="P172" s="4"/>
      <c r="Q172" s="4"/>
    </row>
    <row r="173" spans="1:17" ht="12.75">
      <c r="A173" s="4"/>
      <c r="B173" s="10"/>
      <c r="C173" s="10"/>
      <c r="D173" s="11"/>
      <c r="E173" s="11"/>
      <c r="F173" s="15"/>
      <c r="G173" s="11"/>
      <c r="H173" s="12"/>
      <c r="I173" s="12"/>
      <c r="J173" s="12"/>
      <c r="K173" s="12"/>
      <c r="L173" s="12"/>
      <c r="M173" s="12"/>
      <c r="N173" s="4"/>
      <c r="O173" s="12"/>
      <c r="P173" s="4"/>
      <c r="Q173" s="4"/>
    </row>
    <row r="174" spans="1:17" ht="12.75">
      <c r="A174" s="4"/>
      <c r="B174" s="10"/>
      <c r="C174" s="10"/>
      <c r="D174" s="9"/>
      <c r="E174" s="9"/>
      <c r="F174" s="9"/>
      <c r="G174" s="11"/>
      <c r="H174" s="12"/>
      <c r="I174" s="12"/>
      <c r="J174" s="12"/>
      <c r="K174" s="12"/>
      <c r="L174" s="12"/>
      <c r="M174" s="12"/>
      <c r="N174" s="4"/>
      <c r="O174" s="12"/>
      <c r="P174" s="4"/>
      <c r="Q174" s="4"/>
    </row>
    <row r="175" spans="1:17" ht="12.75">
      <c r="A175" s="4"/>
      <c r="B175" s="10"/>
      <c r="C175" s="10"/>
      <c r="D175" s="11"/>
      <c r="E175" s="11"/>
      <c r="F175" s="9"/>
      <c r="G175" s="9"/>
      <c r="H175" s="12"/>
      <c r="I175" s="12"/>
      <c r="J175" s="12"/>
      <c r="K175" s="12"/>
      <c r="L175" s="12"/>
      <c r="M175" s="12"/>
      <c r="N175" s="4"/>
      <c r="O175" s="12"/>
      <c r="P175" s="4"/>
      <c r="Q175" s="4"/>
    </row>
    <row r="176" spans="1:17" ht="12.75">
      <c r="A176" s="4"/>
      <c r="B176" s="13"/>
      <c r="C176" s="13"/>
      <c r="D176" s="11"/>
      <c r="E176" s="11"/>
      <c r="F176" s="15"/>
      <c r="G176" s="11"/>
      <c r="H176" s="12"/>
      <c r="I176" s="12"/>
      <c r="J176" s="12"/>
      <c r="K176" s="12"/>
      <c r="L176" s="12"/>
      <c r="M176" s="12"/>
      <c r="N176" s="4"/>
      <c r="O176" s="12"/>
      <c r="P176" s="4"/>
      <c r="Q176" s="4"/>
    </row>
    <row r="177" spans="1:17" ht="12.75">
      <c r="A177" s="4"/>
      <c r="B177" s="10"/>
      <c r="C177" s="10"/>
      <c r="D177" s="9"/>
      <c r="E177" s="9"/>
      <c r="F177" s="9"/>
      <c r="G177" s="11"/>
      <c r="H177" s="12"/>
      <c r="I177" s="12"/>
      <c r="J177" s="12"/>
      <c r="K177" s="12"/>
      <c r="L177" s="12"/>
      <c r="M177" s="12"/>
      <c r="N177" s="4"/>
      <c r="O177" s="12"/>
      <c r="P177" s="4"/>
      <c r="Q177" s="4"/>
    </row>
    <row r="178" spans="1:17" ht="12.75">
      <c r="A178" s="4"/>
      <c r="B178" s="10"/>
      <c r="C178" s="10"/>
      <c r="D178" s="9"/>
      <c r="E178" s="9"/>
      <c r="F178" s="9"/>
      <c r="G178" s="11"/>
      <c r="H178" s="12"/>
      <c r="I178" s="12"/>
      <c r="J178" s="12"/>
      <c r="K178" s="12"/>
      <c r="L178" s="12"/>
      <c r="M178" s="12"/>
      <c r="N178" s="4"/>
      <c r="O178" s="12"/>
      <c r="P178" s="4"/>
      <c r="Q178" s="4"/>
    </row>
    <row r="179" spans="1:17" ht="12.75">
      <c r="A179" s="4"/>
      <c r="B179" s="10"/>
      <c r="C179" s="10"/>
      <c r="D179" s="9"/>
      <c r="E179" s="9"/>
      <c r="F179" s="9"/>
      <c r="G179" s="11"/>
      <c r="H179" s="12"/>
      <c r="I179" s="12"/>
      <c r="J179" s="12"/>
      <c r="K179" s="12"/>
      <c r="L179" s="12"/>
      <c r="M179" s="12"/>
      <c r="N179" s="4"/>
      <c r="O179" s="12"/>
      <c r="P179" s="4"/>
      <c r="Q179" s="4"/>
    </row>
    <row r="180" spans="1:17" ht="12.75">
      <c r="A180" s="4"/>
      <c r="B180" s="13"/>
      <c r="C180" s="13"/>
      <c r="D180" s="11"/>
      <c r="E180" s="11"/>
      <c r="F180" s="15"/>
      <c r="G180" s="11"/>
      <c r="H180" s="12"/>
      <c r="I180" s="12"/>
      <c r="J180" s="12"/>
      <c r="K180" s="12"/>
      <c r="L180" s="12"/>
      <c r="M180" s="12"/>
      <c r="N180" s="4"/>
      <c r="O180" s="12"/>
      <c r="P180" s="4"/>
      <c r="Q180" s="4"/>
    </row>
    <row r="181" spans="1:17" ht="12.75">
      <c r="A181" s="4"/>
      <c r="B181" s="10"/>
      <c r="C181" s="10"/>
      <c r="D181" s="11"/>
      <c r="E181" s="11"/>
      <c r="F181" s="9"/>
      <c r="G181" s="9"/>
      <c r="H181" s="12"/>
      <c r="I181" s="12"/>
      <c r="J181" s="12"/>
      <c r="K181" s="12"/>
      <c r="L181" s="12"/>
      <c r="M181" s="12"/>
      <c r="N181" s="4"/>
      <c r="O181" s="12"/>
      <c r="P181" s="4"/>
      <c r="Q181" s="4"/>
    </row>
    <row r="182" spans="1:17" ht="12.75">
      <c r="A182" s="4"/>
      <c r="B182" s="10"/>
      <c r="C182" s="10"/>
      <c r="D182" s="11"/>
      <c r="E182" s="11"/>
      <c r="F182" s="9"/>
      <c r="G182" s="9"/>
      <c r="H182" s="12"/>
      <c r="I182" s="12"/>
      <c r="J182" s="12"/>
      <c r="K182" s="12"/>
      <c r="L182" s="12"/>
      <c r="M182" s="12"/>
      <c r="N182" s="4"/>
      <c r="O182" s="12"/>
      <c r="P182" s="4"/>
      <c r="Q182" s="4"/>
    </row>
    <row r="183" spans="1:17" ht="12.75">
      <c r="A183" s="4"/>
      <c r="B183" s="10"/>
      <c r="C183" s="10"/>
      <c r="D183" s="9"/>
      <c r="E183" s="9"/>
      <c r="F183" s="9"/>
      <c r="G183" s="11"/>
      <c r="H183" s="12"/>
      <c r="I183" s="12"/>
      <c r="J183" s="12"/>
      <c r="K183" s="12"/>
      <c r="L183" s="12"/>
      <c r="M183" s="12"/>
      <c r="N183" s="4"/>
      <c r="O183" s="12"/>
      <c r="P183" s="4"/>
      <c r="Q183" s="4"/>
    </row>
    <row r="184" spans="1:17" ht="12.75">
      <c r="A184" s="4"/>
      <c r="B184" s="10"/>
      <c r="C184" s="10"/>
      <c r="D184" s="9"/>
      <c r="E184" s="9"/>
      <c r="F184" s="9"/>
      <c r="G184" s="11"/>
      <c r="H184" s="12"/>
      <c r="I184" s="12"/>
      <c r="J184" s="12"/>
      <c r="K184" s="12"/>
      <c r="L184" s="12"/>
      <c r="M184" s="12"/>
      <c r="N184" s="4"/>
      <c r="O184" s="12"/>
      <c r="P184" s="4"/>
      <c r="Q184" s="4"/>
    </row>
    <row r="185" spans="1:17" ht="12.75">
      <c r="A185" s="4"/>
      <c r="B185" s="10"/>
      <c r="C185" s="10"/>
      <c r="D185" s="11"/>
      <c r="E185" s="11"/>
      <c r="F185" s="15"/>
      <c r="G185" s="11"/>
      <c r="Q185" s="4"/>
    </row>
    <row r="186" ht="12.75">
      <c r="Q186" s="4"/>
    </row>
    <row r="187" ht="12.75">
      <c r="Q187" s="4"/>
    </row>
  </sheetData>
  <printOptions/>
  <pageMargins left="0.29" right="0.5" top="0.58" bottom="0.64" header="0.35" footer="0.34"/>
  <pageSetup horizontalDpi="300" verticalDpi="300" orientation="landscape" paperSize="9" r:id="rId1"/>
  <headerFooter alignWithMargins="0">
    <oddHeader>&amp;L&amp;"Lucida Handwriting,Gras italique"&amp;12LA FORESTIERE DE LA MARGERIDE&amp;C&amp;"Arial,Gras"&amp;14LISTE DES INSCRITS&amp;R&amp;"Lucida Handwriting,Gras italique"13ème édition - 23 août 2015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139"/>
  <sheetViews>
    <sheetView tabSelected="1" workbookViewId="0" topLeftCell="A1">
      <selection activeCell="I59" sqref="I59"/>
    </sheetView>
  </sheetViews>
  <sheetFormatPr defaultColWidth="11.421875" defaultRowHeight="12.75"/>
  <cols>
    <col min="1" max="1" width="3.57421875" style="0" customWidth="1"/>
    <col min="2" max="2" width="22.28125" style="0" customWidth="1"/>
    <col min="3" max="3" width="19.7109375" style="0" customWidth="1"/>
    <col min="4" max="4" width="5.00390625" style="0" customWidth="1"/>
    <col min="5" max="5" width="23.7109375" style="1" customWidth="1"/>
    <col min="6" max="6" width="23.28125" style="1" customWidth="1"/>
    <col min="7" max="7" width="9.57421875" style="0" customWidth="1"/>
    <col min="8" max="8" width="3.00390625" style="0" customWidth="1"/>
    <col min="9" max="9" width="12.57421875" style="0" customWidth="1"/>
    <col min="10" max="10" width="5.421875" style="63" customWidth="1"/>
    <col min="11" max="11" width="8.140625" style="0" customWidth="1"/>
    <col min="12" max="12" width="5.57421875" style="0" customWidth="1"/>
  </cols>
  <sheetData>
    <row r="1" spans="1:11" ht="18.75" customHeight="1">
      <c r="A1" s="69"/>
      <c r="B1" s="70" t="s">
        <v>14</v>
      </c>
      <c r="C1" s="70" t="s">
        <v>55</v>
      </c>
      <c r="D1" s="70"/>
      <c r="E1" s="71"/>
      <c r="F1" s="71"/>
      <c r="G1" s="72"/>
      <c r="H1" s="72"/>
      <c r="I1" s="72"/>
      <c r="J1" s="73"/>
      <c r="K1" s="74"/>
    </row>
    <row r="2" spans="1:11" ht="18">
      <c r="A2" s="17"/>
      <c r="B2" s="18"/>
      <c r="C2" s="18"/>
      <c r="D2" s="4"/>
      <c r="E2" s="57"/>
      <c r="F2" s="57"/>
      <c r="G2" s="4"/>
      <c r="H2" s="4"/>
      <c r="I2" s="4"/>
      <c r="J2" s="60"/>
      <c r="K2" s="19"/>
    </row>
    <row r="3" spans="1:11" ht="12.75">
      <c r="A3" s="17"/>
      <c r="B3" s="4"/>
      <c r="C3" s="4"/>
      <c r="D3" s="4"/>
      <c r="E3" s="57"/>
      <c r="F3" s="57"/>
      <c r="G3" s="4"/>
      <c r="H3" s="4"/>
      <c r="I3" s="4"/>
      <c r="J3" s="60"/>
      <c r="K3" s="19"/>
    </row>
    <row r="4" spans="1:11" ht="15.75">
      <c r="A4" s="68" t="s">
        <v>24</v>
      </c>
      <c r="B4" s="67" t="s">
        <v>15</v>
      </c>
      <c r="C4" s="67" t="s">
        <v>26</v>
      </c>
      <c r="D4" s="20" t="s">
        <v>16</v>
      </c>
      <c r="E4" s="21" t="s">
        <v>8</v>
      </c>
      <c r="F4" s="21" t="s">
        <v>34</v>
      </c>
      <c r="G4" s="23" t="s">
        <v>17</v>
      </c>
      <c r="H4" s="22" t="s">
        <v>18</v>
      </c>
      <c r="I4" s="24" t="s">
        <v>19</v>
      </c>
      <c r="J4" s="25" t="s">
        <v>20</v>
      </c>
      <c r="K4" s="39" t="s">
        <v>21</v>
      </c>
    </row>
    <row r="5" spans="1:16" ht="16.5" thickBot="1">
      <c r="A5" s="65">
        <v>1</v>
      </c>
      <c r="B5" s="64" t="str">
        <f>VLOOKUP(D5,Inscrits!$A$3:$H$165,2,FALSE)</f>
        <v>GUILCHER</v>
      </c>
      <c r="C5" s="64" t="str">
        <f>VLOOKUP(D5,Inscrits!$A$3:$H$165,3,FALSE)</f>
        <v>David</v>
      </c>
      <c r="D5" s="40">
        <v>43</v>
      </c>
      <c r="E5" s="58" t="str">
        <f>VLOOKUP(D5,Inscrits!$A$3:$H$165,5,FALSE)</f>
        <v>ASPTT Clermont</v>
      </c>
      <c r="F5" s="58" t="str">
        <f>VLOOKUP(D5,Inscrits!$A$3:$H$165,6,FALSE)</f>
        <v>VIEILLESPESSE</v>
      </c>
      <c r="G5" s="27" t="str">
        <f>VLOOKUP(D5,Inscrits!$A$3:$H$165,8,FALSE)</f>
        <v>SENIOR</v>
      </c>
      <c r="H5" s="26" t="str">
        <f>VLOOKUP(D5,Inscrits!$A$3:$H$165,4,FALSE)</f>
        <v>M</v>
      </c>
      <c r="I5" s="126">
        <v>0.03201388888888889</v>
      </c>
      <c r="J5" s="61">
        <f>$P$5/(HOUR(I5)+MINUTE(I5)/60+SECOND(I5)/3600)</f>
        <v>15.618221258134488</v>
      </c>
      <c r="K5" s="37"/>
      <c r="P5">
        <v>12</v>
      </c>
    </row>
    <row r="6" spans="1:11" ht="16.5" thickBot="1">
      <c r="A6" s="66">
        <f aca="true" t="shared" si="0" ref="A6:A41">A5+1</f>
        <v>2</v>
      </c>
      <c r="B6" s="64" t="str">
        <f>VLOOKUP(D6,Inscrits!$A$3:$H$165,2,FALSE)</f>
        <v>PRESLE</v>
      </c>
      <c r="C6" s="64" t="str">
        <f>VLOOKUP(D6,Inscrits!$A$3:$H$165,3,FALSE)</f>
        <v>Wilfrid</v>
      </c>
      <c r="D6" s="41">
        <v>51</v>
      </c>
      <c r="E6" s="58">
        <f>VLOOKUP(D6,Inscrits!$A$3:$H$165,5,FALSE)</f>
        <v>0</v>
      </c>
      <c r="F6" s="58" t="str">
        <f>VLOOKUP(D6,Inscrits!$A$3:$H$165,6,FALSE)</f>
        <v>SAINT-FLOUR</v>
      </c>
      <c r="G6" s="27" t="str">
        <f>VLOOKUP(D6,Inscrits!$A$3:$H$165,8,FALSE)</f>
        <v>VET 1</v>
      </c>
      <c r="H6" s="26" t="str">
        <f>VLOOKUP(D6,Inscrits!$A$3:$H$165,4,FALSE)</f>
        <v>M</v>
      </c>
      <c r="I6" s="116">
        <v>0.03568287037037037</v>
      </c>
      <c r="J6" s="61">
        <f aca="true" t="shared" si="1" ref="J6:J63">$P$5/(HOUR(I6)+MINUTE(I6)/60+SECOND(I6)/3600)</f>
        <v>14.012325656827766</v>
      </c>
      <c r="K6" s="38">
        <f>I6-I$5</f>
        <v>0.0036689814814814814</v>
      </c>
    </row>
    <row r="7" spans="1:11" ht="16.5" thickBot="1">
      <c r="A7" s="66">
        <f t="shared" si="0"/>
        <v>3</v>
      </c>
      <c r="B7" s="64" t="str">
        <f>VLOOKUP(D7,Inscrits!$A$3:$H$165,2,FALSE)</f>
        <v>COUTAREL</v>
      </c>
      <c r="C7" s="64" t="str">
        <f>VLOOKUP(D7,Inscrits!$A$3:$H$165,3,FALSE)</f>
        <v>Tony</v>
      </c>
      <c r="D7" s="40">
        <v>54</v>
      </c>
      <c r="E7" s="58" t="str">
        <f>VLOOKUP(D7,Inscrits!$A$3:$H$165,5,FALSE)</f>
        <v>Sport nature saint flour</v>
      </c>
      <c r="F7" s="58" t="str">
        <f>VLOOKUP(D7,Inscrits!$A$3:$H$165,6,FALSE)</f>
        <v>LORCIERES</v>
      </c>
      <c r="G7" s="27" t="str">
        <f>VLOOKUP(D7,Inscrits!$A$3:$H$165,8,FALSE)</f>
        <v>VET 1</v>
      </c>
      <c r="H7" s="26" t="str">
        <f>VLOOKUP(D7,Inscrits!$A$3:$H$165,4,FALSE)</f>
        <v>M</v>
      </c>
      <c r="I7" s="116">
        <v>0.03733796296296296</v>
      </c>
      <c r="J7" s="61">
        <f t="shared" si="1"/>
        <v>13.391196528208308</v>
      </c>
      <c r="K7" s="38">
        <f>IF(I7-I$5&gt;=K6,I7-I$5,"ERREUR")</f>
        <v>0.005324074074074071</v>
      </c>
    </row>
    <row r="8" spans="1:15" ht="16.5" thickBot="1">
      <c r="A8" s="66">
        <f t="shared" si="0"/>
        <v>4</v>
      </c>
      <c r="B8" s="64" t="str">
        <f>VLOOKUP(D8,Inscrits!$A$3:$H$165,2,FALSE)</f>
        <v>BRECHET</v>
      </c>
      <c r="C8" s="64" t="str">
        <f>VLOOKUP(D8,Inscrits!$A$3:$H$165,3,FALSE)</f>
        <v>Guy</v>
      </c>
      <c r="D8" s="40">
        <v>4</v>
      </c>
      <c r="E8" s="58" t="str">
        <f>VLOOKUP(D8,Inscrits!$A$3:$H$165,5,FALSE)</f>
        <v>Figeac AC</v>
      </c>
      <c r="F8" s="58" t="str">
        <f>VLOOKUP(D8,Inscrits!$A$3:$H$165,6,FALSE)</f>
        <v>BAGNAC</v>
      </c>
      <c r="G8" s="27" t="str">
        <f>VLOOKUP(D8,Inscrits!$A$3:$H$165,8,FALSE)</f>
        <v>VET 2</v>
      </c>
      <c r="H8" s="26" t="str">
        <f>VLOOKUP(D8,Inscrits!$A$3:$H$165,4,FALSE)</f>
        <v>M</v>
      </c>
      <c r="I8" s="116">
        <v>0.037638888888888895</v>
      </c>
      <c r="J8" s="61">
        <f t="shared" si="1"/>
        <v>13.284132841328413</v>
      </c>
      <c r="K8" s="38">
        <f aca="true" t="shared" si="2" ref="K8:K22">IF(I8-I$5&gt;=K7,I8-I$5,"#######")</f>
        <v>0.005625000000000005</v>
      </c>
      <c r="M8" s="75" t="s">
        <v>60</v>
      </c>
      <c r="N8" s="75"/>
      <c r="O8" s="75"/>
    </row>
    <row r="9" spans="1:15" ht="16.5" thickBot="1">
      <c r="A9" s="66">
        <f t="shared" si="0"/>
        <v>5</v>
      </c>
      <c r="B9" s="64" t="str">
        <f>VLOOKUP(D9,Inscrits!$A$3:$H$165,2,FALSE)</f>
        <v>BARRIOL</v>
      </c>
      <c r="C9" s="64" t="str">
        <f>VLOOKUP(D9,Inscrits!$A$3:$H$165,3,FALSE)</f>
        <v>Thierry</v>
      </c>
      <c r="D9" s="40">
        <v>52</v>
      </c>
      <c r="E9" s="58" t="str">
        <f>VLOOKUP(D9,Inscrits!$A$3:$H$165,5,FALSE)</f>
        <v>Sport nature saint flour</v>
      </c>
      <c r="F9" s="58" t="str">
        <f>VLOOKUP(D9,Inscrits!$A$3:$H$165,6,FALSE)</f>
        <v>PAULHAC</v>
      </c>
      <c r="G9" s="27" t="str">
        <f>VLOOKUP(D9,Inscrits!$A$3:$H$165,8,FALSE)</f>
        <v>VET 1</v>
      </c>
      <c r="H9" s="26" t="str">
        <f>VLOOKUP(D9,Inscrits!$A$3:$H$165,4,FALSE)</f>
        <v>M</v>
      </c>
      <c r="I9" s="116">
        <v>0.03890046296296296</v>
      </c>
      <c r="J9" s="61">
        <f t="shared" si="1"/>
        <v>12.853317465040165</v>
      </c>
      <c r="K9" s="38">
        <f t="shared" si="2"/>
        <v>0.006886574074074073</v>
      </c>
      <c r="M9" s="76" t="s">
        <v>5</v>
      </c>
      <c r="N9" s="77" t="s">
        <v>3</v>
      </c>
      <c r="O9" s="78"/>
    </row>
    <row r="10" spans="1:15" ht="16.5" thickBot="1">
      <c r="A10" s="66">
        <f t="shared" si="0"/>
        <v>6</v>
      </c>
      <c r="B10" s="64" t="str">
        <f>VLOOKUP(D10,Inscrits!$A$3:$H$165,2,FALSE)</f>
        <v>VIALLE MIGNON</v>
      </c>
      <c r="C10" s="64" t="str">
        <f>VLOOKUP(D10,Inscrits!$A$3:$H$165,3,FALSE)</f>
        <v>Frédéric</v>
      </c>
      <c r="D10" s="40">
        <v>50</v>
      </c>
      <c r="E10" s="58" t="str">
        <f>VLOOKUP(D10,Inscrits!$A$3:$H$165,5,FALSE)</f>
        <v>Verberie</v>
      </c>
      <c r="F10" s="58" t="str">
        <f>VLOOKUP(D10,Inscrits!$A$3:$H$165,6,FALSE)</f>
        <v>CREPY EN VALOIS</v>
      </c>
      <c r="G10" s="27" t="str">
        <f>VLOOKUP(D10,Inscrits!$A$3:$H$165,8,FALSE)</f>
        <v>VET 1</v>
      </c>
      <c r="H10" s="26" t="str">
        <f>VLOOKUP(D10,Inscrits!$A$3:$H$165,4,FALSE)</f>
        <v>M</v>
      </c>
      <c r="I10" s="116">
        <v>0.03899305555555555</v>
      </c>
      <c r="J10" s="61">
        <f t="shared" si="1"/>
        <v>12.82279608192342</v>
      </c>
      <c r="K10" s="38">
        <f t="shared" si="2"/>
        <v>0.006979166666666661</v>
      </c>
      <c r="M10" s="79" t="s">
        <v>25</v>
      </c>
      <c r="N10" s="80" t="s">
        <v>22</v>
      </c>
      <c r="O10" s="81"/>
    </row>
    <row r="11" spans="1:11" ht="15.75" customHeight="1" thickBot="1">
      <c r="A11" s="66">
        <f t="shared" si="0"/>
        <v>7</v>
      </c>
      <c r="B11" s="64" t="str">
        <f>VLOOKUP(D11,Inscrits!$A$3:$H$165,2,FALSE)</f>
        <v>PELIGRY</v>
      </c>
      <c r="C11" s="64" t="str">
        <f>VLOOKUP(D11,Inscrits!$A$3:$H$165,3,FALSE)</f>
        <v>Jean-Michel</v>
      </c>
      <c r="D11" s="40">
        <v>39</v>
      </c>
      <c r="E11" s="58" t="str">
        <f>VLOOKUP(D11,Inscrits!$A$3:$H$165,5,FALSE)</f>
        <v>Voie de l'Ecir</v>
      </c>
      <c r="F11" s="58" t="str">
        <f>VLOOKUP(D11,Inscrits!$A$3:$H$165,6,FALSE)</f>
        <v>LOUBARESSE</v>
      </c>
      <c r="G11" s="27" t="str">
        <f>VLOOKUP(D11,Inscrits!$A$3:$H$165,8,FALSE)</f>
        <v>VET 1</v>
      </c>
      <c r="H11" s="26" t="str">
        <f>VLOOKUP(D11,Inscrits!$A$3:$H$165,4,FALSE)</f>
        <v>M</v>
      </c>
      <c r="I11" s="116">
        <v>0.03967592592592593</v>
      </c>
      <c r="J11" s="61">
        <f t="shared" si="1"/>
        <v>12.602100350058343</v>
      </c>
      <c r="K11" s="38">
        <f t="shared" si="2"/>
        <v>0.007662037037037037</v>
      </c>
    </row>
    <row r="12" spans="1:17" ht="15.75" customHeight="1" thickBot="1">
      <c r="A12" s="66">
        <f t="shared" si="0"/>
        <v>8</v>
      </c>
      <c r="B12" s="64" t="str">
        <f>VLOOKUP(D12,Inscrits!$A$3:$H$165,2,FALSE)</f>
        <v>JUST</v>
      </c>
      <c r="C12" s="64" t="str">
        <f>VLOOKUP(D12,Inscrits!$A$3:$H$165,3,FALSE)</f>
        <v>Emmanuel</v>
      </c>
      <c r="D12" s="40">
        <v>21</v>
      </c>
      <c r="E12" s="58" t="str">
        <f>VLOOKUP(D12,Inscrits!$A$3:$H$165,5,FALSE)</f>
        <v>Sport nature saint flour</v>
      </c>
      <c r="F12" s="58" t="str">
        <f>VLOOKUP(D12,Inscrits!$A$3:$H$165,6,FALSE)</f>
        <v>ST CHELY D'APCHER</v>
      </c>
      <c r="G12" s="27" t="str">
        <f>VLOOKUP(D12,Inscrits!$A$3:$H$165,8,FALSE)</f>
        <v>VET 1</v>
      </c>
      <c r="H12" s="26" t="str">
        <f>VLOOKUP(D12,Inscrits!$A$3:$H$165,4,FALSE)</f>
        <v>M</v>
      </c>
      <c r="I12" s="116">
        <v>0.03971064814814815</v>
      </c>
      <c r="J12" s="61">
        <f t="shared" si="1"/>
        <v>12.591081317400175</v>
      </c>
      <c r="K12" s="38">
        <f t="shared" si="2"/>
        <v>0.007696759259259257</v>
      </c>
      <c r="M12" s="28" t="s">
        <v>23</v>
      </c>
      <c r="N12" s="7"/>
      <c r="O12" s="7"/>
      <c r="P12" s="7"/>
      <c r="Q12" s="7"/>
    </row>
    <row r="13" spans="1:11" ht="16.5" thickBot="1">
      <c r="A13" s="66">
        <f t="shared" si="0"/>
        <v>9</v>
      </c>
      <c r="B13" s="64" t="str">
        <f>VLOOKUP(D13,Inscrits!$A$3:$H$165,2,FALSE)</f>
        <v>MANOUVRIER</v>
      </c>
      <c r="C13" s="64" t="str">
        <f>VLOOKUP(D13,Inscrits!$A$3:$H$165,3,FALSE)</f>
        <v>Christophe</v>
      </c>
      <c r="D13" s="40">
        <v>37</v>
      </c>
      <c r="E13" s="58">
        <f>VLOOKUP(D13,Inscrits!$A$3:$H$165,5,FALSE)</f>
        <v>0</v>
      </c>
      <c r="F13" s="58" t="str">
        <f>VLOOKUP(D13,Inscrits!$A$3:$H$165,6,FALSE)</f>
        <v>LES TERNES</v>
      </c>
      <c r="G13" s="27" t="str">
        <f>VLOOKUP(D13,Inscrits!$A$3:$H$165,8,FALSE)</f>
        <v>SENIOR</v>
      </c>
      <c r="H13" s="26" t="str">
        <f>VLOOKUP(D13,Inscrits!$A$3:$H$165,4,FALSE)</f>
        <v>M</v>
      </c>
      <c r="I13" s="116">
        <v>0.03978009259259259</v>
      </c>
      <c r="J13" s="61">
        <f t="shared" si="1"/>
        <v>12.569100960139657</v>
      </c>
      <c r="K13" s="38">
        <f t="shared" si="2"/>
        <v>0.007766203703703699</v>
      </c>
    </row>
    <row r="14" spans="1:11" ht="16.5" thickBot="1">
      <c r="A14" s="66">
        <f t="shared" si="0"/>
        <v>10</v>
      </c>
      <c r="B14" s="64" t="str">
        <f>VLOOKUP(D14,Inscrits!$A$3:$H$165,2,FALSE)</f>
        <v>GOURDON</v>
      </c>
      <c r="C14" s="64" t="str">
        <f>VLOOKUP(D14,Inscrits!$A$3:$H$165,3,FALSE)</f>
        <v>Franck</v>
      </c>
      <c r="D14" s="40">
        <v>46</v>
      </c>
      <c r="E14" s="58">
        <f>VLOOKUP(D14,Inscrits!$A$3:$H$165,5,FALSE)</f>
        <v>0</v>
      </c>
      <c r="F14" s="58" t="str">
        <f>VLOOKUP(D14,Inscrits!$A$3:$H$165,6,FALSE)</f>
        <v>NOHANENT</v>
      </c>
      <c r="G14" s="27" t="str">
        <f>VLOOKUP(D14,Inscrits!$A$3:$H$165,8,FALSE)</f>
        <v>VET 1</v>
      </c>
      <c r="H14" s="26" t="str">
        <f>VLOOKUP(D14,Inscrits!$A$3:$H$165,4,FALSE)</f>
        <v>M</v>
      </c>
      <c r="I14" s="116">
        <v>0.04</v>
      </c>
      <c r="J14" s="61">
        <f t="shared" si="1"/>
        <v>12.5</v>
      </c>
      <c r="K14" s="38">
        <f t="shared" si="2"/>
        <v>0.00798611111111111</v>
      </c>
    </row>
    <row r="15" spans="1:11" ht="16.5" thickBot="1">
      <c r="A15" s="66">
        <f t="shared" si="0"/>
        <v>11</v>
      </c>
      <c r="B15" s="64" t="str">
        <f>VLOOKUP(D15,Inscrits!$A$3:$H$165,2,FALSE)</f>
        <v>RANGER</v>
      </c>
      <c r="C15" s="64" t="str">
        <f>VLOOKUP(D15,Inscrits!$A$3:$H$165,3,FALSE)</f>
        <v>Fabien</v>
      </c>
      <c r="D15" s="40">
        <v>6</v>
      </c>
      <c r="E15" s="58">
        <f>VLOOKUP(D15,Inscrits!$A$3:$H$165,5,FALSE)</f>
        <v>0</v>
      </c>
      <c r="F15" s="58" t="str">
        <f>VLOOKUP(D15,Inscrits!$A$3:$H$165,6,FALSE)</f>
        <v>SAINT-FLOUR</v>
      </c>
      <c r="G15" s="27" t="str">
        <f>VLOOKUP(D15,Inscrits!$A$3:$H$165,8,FALSE)</f>
        <v>SENIOR</v>
      </c>
      <c r="H15" s="26" t="str">
        <f>VLOOKUP(D15,Inscrits!$A$3:$H$165,4,FALSE)</f>
        <v>M</v>
      </c>
      <c r="I15" s="116">
        <v>0.04010416666666667</v>
      </c>
      <c r="J15" s="61">
        <f t="shared" si="1"/>
        <v>12.467532467532468</v>
      </c>
      <c r="K15" s="38">
        <f t="shared" si="2"/>
        <v>0.00809027777777778</v>
      </c>
    </row>
    <row r="16" spans="1:11" ht="16.5" thickBot="1">
      <c r="A16" s="66">
        <f t="shared" si="0"/>
        <v>12</v>
      </c>
      <c r="B16" s="64" t="str">
        <f>VLOOKUP(D16,Inscrits!$A$3:$H$165,2,FALSE)</f>
        <v>BOUDON</v>
      </c>
      <c r="C16" s="64" t="str">
        <f>VLOOKUP(D16,Inscrits!$A$3:$H$165,3,FALSE)</f>
        <v>Hervé</v>
      </c>
      <c r="D16" s="40">
        <v>15</v>
      </c>
      <c r="E16" s="58">
        <f>VLOOKUP(D16,Inscrits!$A$3:$H$165,5,FALSE)</f>
        <v>0</v>
      </c>
      <c r="F16" s="58" t="str">
        <f>VLOOKUP(D16,Inscrits!$A$3:$H$165,6,FALSE)</f>
        <v>SAINT-PONCY</v>
      </c>
      <c r="G16" s="27" t="str">
        <f>VLOOKUP(D16,Inscrits!$A$3:$H$165,8,FALSE)</f>
        <v>SENIOR</v>
      </c>
      <c r="H16" s="26" t="str">
        <f>VLOOKUP(D16,Inscrits!$A$3:$H$165,4,FALSE)</f>
        <v>M</v>
      </c>
      <c r="I16" s="116">
        <v>0.04028935185185185</v>
      </c>
      <c r="J16" s="61">
        <f t="shared" si="1"/>
        <v>12.410226946279804</v>
      </c>
      <c r="K16" s="38">
        <f t="shared" si="2"/>
        <v>0.008275462962962957</v>
      </c>
    </row>
    <row r="17" spans="1:11" ht="16.5" thickBot="1">
      <c r="A17" s="66">
        <f t="shared" si="0"/>
        <v>13</v>
      </c>
      <c r="B17" s="64" t="str">
        <f>VLOOKUP(D17,Inscrits!$A$3:$H$165,2,FALSE)</f>
        <v>LEFEBVRE</v>
      </c>
      <c r="C17" s="64" t="str">
        <f>VLOOKUP(D17,Inscrits!$A$3:$H$165,3,FALSE)</f>
        <v>Léo</v>
      </c>
      <c r="D17" s="40">
        <v>34</v>
      </c>
      <c r="E17" s="58" t="str">
        <f>VLOOKUP(D17,Inscrits!$A$3:$H$165,5,FALSE)</f>
        <v>Sport nature saint flour</v>
      </c>
      <c r="F17" s="58" t="str">
        <f>VLOOKUP(D17,Inscrits!$A$3:$H$165,6,FALSE)</f>
        <v>VILLEDIEU</v>
      </c>
      <c r="G17" s="27" t="str">
        <f>VLOOKUP(D17,Inscrits!$A$3:$H$165,8,FALSE)</f>
        <v>CADET</v>
      </c>
      <c r="H17" s="26" t="str">
        <f>VLOOKUP(D17,Inscrits!$A$3:$H$165,4,FALSE)</f>
        <v>M</v>
      </c>
      <c r="I17" s="116">
        <v>0.04141203703703704</v>
      </c>
      <c r="J17" s="61">
        <f t="shared" si="1"/>
        <v>12.073784237003913</v>
      </c>
      <c r="K17" s="38">
        <f t="shared" si="2"/>
        <v>0.009398148148148149</v>
      </c>
    </row>
    <row r="18" spans="1:11" ht="16.5" thickBot="1">
      <c r="A18" s="66">
        <f t="shared" si="0"/>
        <v>14</v>
      </c>
      <c r="B18" s="64" t="str">
        <f>VLOOKUP(D18,Inscrits!$A$3:$H$165,2,FALSE)</f>
        <v>SARGHAT</v>
      </c>
      <c r="C18" s="64" t="str">
        <f>VLOOKUP(D18,Inscrits!$A$3:$H$165,3,FALSE)</f>
        <v>Alexis</v>
      </c>
      <c r="D18" s="40">
        <v>56</v>
      </c>
      <c r="E18" s="58">
        <f>VLOOKUP(D18,Inscrits!$A$3:$H$165,5,FALSE)</f>
        <v>0</v>
      </c>
      <c r="F18" s="58" t="str">
        <f>VLOOKUP(D18,Inscrits!$A$3:$H$165,6,FALSE)</f>
        <v>SAINT-FLOUR</v>
      </c>
      <c r="G18" s="27" t="str">
        <f>VLOOKUP(D18,Inscrits!$A$3:$H$165,8,FALSE)</f>
        <v>SENIOR</v>
      </c>
      <c r="H18" s="26" t="str">
        <f>VLOOKUP(D18,Inscrits!$A$3:$H$165,4,FALSE)</f>
        <v>M</v>
      </c>
      <c r="I18" s="116">
        <v>0.04175925925925925</v>
      </c>
      <c r="J18" s="61">
        <f t="shared" si="1"/>
        <v>11.97339246119734</v>
      </c>
      <c r="K18" s="38">
        <f t="shared" si="2"/>
        <v>0.009745370370370363</v>
      </c>
    </row>
    <row r="19" spans="1:11" ht="16.5" thickBot="1">
      <c r="A19" s="66">
        <f t="shared" si="0"/>
        <v>15</v>
      </c>
      <c r="B19" s="64" t="str">
        <f>VLOOKUP(D19,Inscrits!$A$3:$H$165,2,FALSE)</f>
        <v>GIRALDON</v>
      </c>
      <c r="C19" s="64" t="str">
        <f>VLOOKUP(D19,Inscrits!$A$3:$H$165,3,FALSE)</f>
        <v>Serge</v>
      </c>
      <c r="D19" s="40">
        <v>11</v>
      </c>
      <c r="E19" s="58" t="str">
        <f>VLOOKUP(D19,Inscrits!$A$3:$H$165,5,FALSE)</f>
        <v>Sport nature saint flour</v>
      </c>
      <c r="F19" s="58" t="str">
        <f>VLOOKUP(D19,Inscrits!$A$3:$H$165,6,FALSE)</f>
        <v>SAINT-FLOUR</v>
      </c>
      <c r="G19" s="27" t="str">
        <f>VLOOKUP(D19,Inscrits!$A$3:$H$165,8,FALSE)</f>
        <v>VET 2</v>
      </c>
      <c r="H19" s="26" t="str">
        <f>VLOOKUP(D19,Inscrits!$A$3:$H$165,4,FALSE)</f>
        <v>M</v>
      </c>
      <c r="I19" s="116">
        <v>0.0419212962962963</v>
      </c>
      <c r="J19" s="61">
        <f t="shared" si="1"/>
        <v>11.927112092766427</v>
      </c>
      <c r="K19" s="38">
        <f t="shared" si="2"/>
        <v>0.009907407407407406</v>
      </c>
    </row>
    <row r="20" spans="1:11" ht="16.5" thickBot="1">
      <c r="A20" s="66">
        <f t="shared" si="0"/>
        <v>16</v>
      </c>
      <c r="B20" s="64" t="str">
        <f>VLOOKUP(D20,Inscrits!$A$3:$H$165,2,FALSE)</f>
        <v>DELCHER</v>
      </c>
      <c r="C20" s="64" t="str">
        <f>VLOOKUP(D20,Inscrits!$A$3:$H$165,3,FALSE)</f>
        <v>Julien</v>
      </c>
      <c r="D20" s="40">
        <v>17</v>
      </c>
      <c r="E20" s="58" t="str">
        <f>VLOOKUP(D20,Inscrits!$A$3:$H$165,5,FALSE)</f>
        <v>Club Gourdièges</v>
      </c>
      <c r="F20" s="58" t="str">
        <f>VLOOKUP(D20,Inscrits!$A$3:$H$165,6,FALSE)</f>
        <v>SAINT-FLOUR</v>
      </c>
      <c r="G20" s="27" t="str">
        <f>VLOOKUP(D20,Inscrits!$A$3:$H$165,8,FALSE)</f>
        <v>SENIOR</v>
      </c>
      <c r="H20" s="26" t="str">
        <f>VLOOKUP(D20,Inscrits!$A$3:$H$165,4,FALSE)</f>
        <v>M</v>
      </c>
      <c r="I20" s="116">
        <v>0.042465277777777775</v>
      </c>
      <c r="J20" s="61">
        <f t="shared" si="1"/>
        <v>11.774325429272283</v>
      </c>
      <c r="K20" s="38">
        <f t="shared" si="2"/>
        <v>0.010451388888888885</v>
      </c>
    </row>
    <row r="21" spans="1:11" ht="16.5" thickBot="1">
      <c r="A21" s="66">
        <f t="shared" si="0"/>
        <v>17</v>
      </c>
      <c r="B21" s="64" t="str">
        <f>VLOOKUP(D21,Inscrits!$A$3:$H$165,2,FALSE)</f>
        <v>GASTON</v>
      </c>
      <c r="C21" s="64" t="str">
        <f>VLOOKUP(D21,Inscrits!$A$3:$H$165,3,FALSE)</f>
        <v>Antonin</v>
      </c>
      <c r="D21" s="40">
        <v>25</v>
      </c>
      <c r="E21" s="58">
        <f>VLOOKUP(D21,Inscrits!$A$3:$H$165,5,FALSE)</f>
        <v>0</v>
      </c>
      <c r="F21" s="58" t="str">
        <f>VLOOKUP(D21,Inscrits!$A$3:$H$165,6,FALSE)</f>
        <v>LAVASTRIE</v>
      </c>
      <c r="G21" s="27" t="str">
        <f>VLOOKUP(D21,Inscrits!$A$3:$H$165,8,FALSE)</f>
        <v>SENIOR</v>
      </c>
      <c r="H21" s="26" t="str">
        <f>VLOOKUP(D21,Inscrits!$A$3:$H$165,4,FALSE)</f>
        <v>M</v>
      </c>
      <c r="I21" s="116">
        <v>0.04362268518518519</v>
      </c>
      <c r="J21" s="61">
        <f t="shared" si="1"/>
        <v>11.461926240382065</v>
      </c>
      <c r="K21" s="38">
        <f t="shared" si="2"/>
        <v>0.011608796296296298</v>
      </c>
    </row>
    <row r="22" spans="1:11" ht="16.5" thickBot="1">
      <c r="A22" s="66">
        <f t="shared" si="0"/>
        <v>18</v>
      </c>
      <c r="B22" s="64" t="str">
        <f>VLOOKUP(D22,Inscrits!$A$3:$H$165,2,FALSE)</f>
        <v>HOUVILLE</v>
      </c>
      <c r="C22" s="64" t="str">
        <f>VLOOKUP(D22,Inscrits!$A$3:$H$165,3,FALSE)</f>
        <v>Mikaël</v>
      </c>
      <c r="D22" s="40">
        <v>36</v>
      </c>
      <c r="E22" s="58" t="str">
        <f>VLOOKUP(D22,Inscrits!$A$3:$H$165,5,FALSE)</f>
        <v>Sport nature saint flour</v>
      </c>
      <c r="F22" s="58" t="str">
        <f>VLOOKUP(D22,Inscrits!$A$3:$H$165,6,FALSE)</f>
        <v>COREN LES EAUX</v>
      </c>
      <c r="G22" s="27" t="str">
        <f>VLOOKUP(D22,Inscrits!$A$3:$H$165,8,FALSE)</f>
        <v>SENIOR</v>
      </c>
      <c r="H22" s="26" t="str">
        <f>VLOOKUP(D22,Inscrits!$A$3:$H$165,4,FALSE)</f>
        <v>M</v>
      </c>
      <c r="I22" s="116">
        <v>0.043773148148148144</v>
      </c>
      <c r="J22" s="61">
        <f t="shared" si="1"/>
        <v>11.422527763088311</v>
      </c>
      <c r="K22" s="38">
        <f t="shared" si="2"/>
        <v>0.011759259259259254</v>
      </c>
    </row>
    <row r="23" spans="1:11" ht="16.5" thickBot="1">
      <c r="A23" s="66">
        <f t="shared" si="0"/>
        <v>19</v>
      </c>
      <c r="B23" s="64" t="str">
        <f>VLOOKUP(D23,Inscrits!$A$3:$H$165,2,FALSE)</f>
        <v>ROUDIL</v>
      </c>
      <c r="C23" s="64" t="str">
        <f>VLOOKUP(D23,Inscrits!$A$3:$H$165,3,FALSE)</f>
        <v>Serge</v>
      </c>
      <c r="D23" s="40">
        <v>35</v>
      </c>
      <c r="E23" s="58" t="str">
        <f>VLOOKUP(D23,Inscrits!$A$3:$H$165,5,FALSE)</f>
        <v>Sport nature saint flour</v>
      </c>
      <c r="F23" s="58" t="str">
        <f>VLOOKUP(D23,Inscrits!$A$3:$H$165,6,FALSE)</f>
        <v>VILLEDIEU</v>
      </c>
      <c r="G23" s="27" t="str">
        <f>VLOOKUP(D23,Inscrits!$A$3:$H$165,8,FALSE)</f>
        <v>VET 2</v>
      </c>
      <c r="H23" s="26" t="str">
        <f>VLOOKUP(D23,Inscrits!$A$3:$H$165,4,FALSE)</f>
        <v>M</v>
      </c>
      <c r="I23" s="116">
        <v>0.04378472222222222</v>
      </c>
      <c r="J23" s="61">
        <f t="shared" si="1"/>
        <v>11.419508326724822</v>
      </c>
      <c r="K23" s="38">
        <f>IF(I23-I$5&gt;=K20,I23-I$5,"#######")</f>
        <v>0.011770833333333328</v>
      </c>
    </row>
    <row r="24" spans="1:11" ht="16.5" thickBot="1">
      <c r="A24" s="66">
        <f t="shared" si="0"/>
        <v>20</v>
      </c>
      <c r="B24" s="64" t="str">
        <f>VLOOKUP(D24,Inscrits!$A$3:$H$165,2,FALSE)</f>
        <v>TARDIEU</v>
      </c>
      <c r="C24" s="64" t="str">
        <f>VLOOKUP(D24,Inscrits!$A$3:$H$165,3,FALSE)</f>
        <v>Patrick</v>
      </c>
      <c r="D24" s="40">
        <v>32</v>
      </c>
      <c r="E24" s="58" t="str">
        <f>VLOOKUP(D24,Inscrits!$A$3:$H$165,5,FALSE)</f>
        <v>Sport nature saint flour</v>
      </c>
      <c r="F24" s="58" t="str">
        <f>VLOOKUP(D24,Inscrits!$A$3:$H$165,6,FALSE)</f>
        <v>COREN LES EAUX</v>
      </c>
      <c r="G24" s="27" t="str">
        <f>VLOOKUP(D24,Inscrits!$A$3:$H$165,8,FALSE)</f>
        <v>VET 2</v>
      </c>
      <c r="H24" s="26" t="str">
        <f>VLOOKUP(D24,Inscrits!$A$3:$H$165,4,FALSE)</f>
        <v>M</v>
      </c>
      <c r="I24" s="116">
        <v>0.0437962962962963</v>
      </c>
      <c r="J24" s="61">
        <f t="shared" si="1"/>
        <v>11.416490486257928</v>
      </c>
      <c r="K24" s="38">
        <f aca="true" t="shared" si="3" ref="K24:K29">IF(I24-I$5&gt;=K23,I24-I$5,"#######")</f>
        <v>0.011782407407407408</v>
      </c>
    </row>
    <row r="25" spans="1:11" ht="16.5" thickBot="1">
      <c r="A25" s="66">
        <f t="shared" si="0"/>
        <v>21</v>
      </c>
      <c r="B25" s="64" t="str">
        <f>VLOOKUP(D25,Inscrits!$A$3:$H$165,2,FALSE)</f>
        <v>CLOTTE</v>
      </c>
      <c r="C25" s="64" t="str">
        <f>VLOOKUP(D25,Inscrits!$A$3:$H$165,3,FALSE)</f>
        <v>Thierry</v>
      </c>
      <c r="D25" s="40">
        <v>47</v>
      </c>
      <c r="E25" s="58">
        <f>VLOOKUP(D25,Inscrits!$A$3:$H$165,5,FALSE)</f>
        <v>0</v>
      </c>
      <c r="F25" s="58" t="str">
        <f>VLOOKUP(D25,Inscrits!$A$3:$H$165,6,FALSE)</f>
        <v>BOISSEJOUR</v>
      </c>
      <c r="G25" s="27" t="str">
        <f>VLOOKUP(D25,Inscrits!$A$3:$H$165,8,FALSE)</f>
        <v>VET 2</v>
      </c>
      <c r="H25" s="26" t="str">
        <f>VLOOKUP(D25,Inscrits!$A$3:$H$165,4,FALSE)</f>
        <v>M</v>
      </c>
      <c r="I25" s="116">
        <v>0.044363425925925924</v>
      </c>
      <c r="J25" s="61">
        <f t="shared" si="1"/>
        <v>11.270545264805634</v>
      </c>
      <c r="K25" s="38">
        <f t="shared" si="3"/>
        <v>0.012349537037037034</v>
      </c>
    </row>
    <row r="26" spans="1:11" ht="16.5" thickBot="1">
      <c r="A26" s="66">
        <f t="shared" si="0"/>
        <v>22</v>
      </c>
      <c r="B26" s="64" t="str">
        <f>VLOOKUP(D26,Inscrits!$A$3:$H$165,2,FALSE)</f>
        <v>LEBRUN</v>
      </c>
      <c r="C26" s="64" t="str">
        <f>VLOOKUP(D26,Inscrits!$A$3:$H$165,3,FALSE)</f>
        <v>Yannick</v>
      </c>
      <c r="D26" s="40">
        <v>53</v>
      </c>
      <c r="E26" s="58">
        <f>VLOOKUP(D26,Inscrits!$A$3:$H$165,5,FALSE)</f>
        <v>0</v>
      </c>
      <c r="F26" s="58" t="str">
        <f>VLOOKUP(D26,Inscrits!$A$3:$H$165,6,FALSE)</f>
        <v>CLERMONT-FERRAND</v>
      </c>
      <c r="G26" s="27" t="str">
        <f>VLOOKUP(D26,Inscrits!$A$3:$H$165,8,FALSE)</f>
        <v>VET 1</v>
      </c>
      <c r="H26" s="26" t="str">
        <f>VLOOKUP(D26,Inscrits!$A$3:$H$165,4,FALSE)</f>
        <v>M</v>
      </c>
      <c r="I26" s="116">
        <v>0.044409722222222225</v>
      </c>
      <c r="J26" s="61">
        <f t="shared" si="1"/>
        <v>11.25879593432369</v>
      </c>
      <c r="K26" s="38">
        <f t="shared" si="3"/>
        <v>0.012395833333333335</v>
      </c>
    </row>
    <row r="27" spans="1:11" ht="16.5" thickBot="1">
      <c r="A27" s="66">
        <f t="shared" si="0"/>
        <v>23</v>
      </c>
      <c r="B27" s="64" t="str">
        <f>VLOOKUP(D27,Inscrits!$A$3:$H$165,2,FALSE)</f>
        <v>BOUSSEMART</v>
      </c>
      <c r="C27" s="64" t="str">
        <f>VLOOKUP(D27,Inscrits!$A$3:$H$165,3,FALSE)</f>
        <v>Arnaud</v>
      </c>
      <c r="D27" s="40">
        <v>10</v>
      </c>
      <c r="E27" s="58">
        <f>VLOOKUP(D27,Inscrits!$A$3:$H$165,5,FALSE)</f>
        <v>0</v>
      </c>
      <c r="F27" s="58" t="str">
        <f>VLOOKUP(D27,Inscrits!$A$3:$H$165,6,FALSE)</f>
        <v>MUROLS</v>
      </c>
      <c r="G27" s="27" t="str">
        <f>VLOOKUP(D27,Inscrits!$A$3:$H$165,8,FALSE)</f>
        <v>SENIOR</v>
      </c>
      <c r="H27" s="26" t="str">
        <f>VLOOKUP(D27,Inscrits!$A$3:$H$165,4,FALSE)</f>
        <v>M</v>
      </c>
      <c r="I27" s="116">
        <v>0.044814814814814814</v>
      </c>
      <c r="J27" s="61">
        <f t="shared" si="1"/>
        <v>11.157024793388429</v>
      </c>
      <c r="K27" s="38">
        <f t="shared" si="3"/>
        <v>0.012800925925925924</v>
      </c>
    </row>
    <row r="28" spans="1:11" ht="16.5" thickBot="1">
      <c r="A28" s="66">
        <f t="shared" si="0"/>
        <v>24</v>
      </c>
      <c r="B28" s="64" t="str">
        <f>VLOOKUP(D28,Inscrits!$A$3:$H$165,2,FALSE)</f>
        <v>DELAIR</v>
      </c>
      <c r="C28" s="64" t="str">
        <f>VLOOKUP(D28,Inscrits!$A$3:$H$165,3,FALSE)</f>
        <v>Christophe</v>
      </c>
      <c r="D28" s="40">
        <v>31</v>
      </c>
      <c r="E28" s="58" t="str">
        <f>VLOOKUP(D28,Inscrits!$A$3:$H$165,5,FALSE)</f>
        <v>Sport nature saint flour</v>
      </c>
      <c r="F28" s="58" t="str">
        <f>VLOOKUP(D28,Inscrits!$A$3:$H$165,6,FALSE)</f>
        <v>COREN LES EAUX</v>
      </c>
      <c r="G28" s="27" t="str">
        <f>VLOOKUP(D28,Inscrits!$A$3:$H$165,8,FALSE)</f>
        <v>VET 1</v>
      </c>
      <c r="H28" s="26" t="str">
        <f>VLOOKUP(D28,Inscrits!$A$3:$H$165,4,FALSE)</f>
        <v>M</v>
      </c>
      <c r="I28" s="116">
        <v>0.045092592592592594</v>
      </c>
      <c r="J28" s="61">
        <f t="shared" si="1"/>
        <v>11.08829568788501</v>
      </c>
      <c r="K28" s="38">
        <f t="shared" si="3"/>
        <v>0.013078703703703703</v>
      </c>
    </row>
    <row r="29" spans="1:11" ht="16.5" thickBot="1">
      <c r="A29" s="66">
        <f t="shared" si="0"/>
        <v>25</v>
      </c>
      <c r="B29" s="64" t="str">
        <f>VLOOKUP(D29,Inscrits!$A$3:$H$165,2,FALSE)</f>
        <v>RALU</v>
      </c>
      <c r="C29" s="64" t="str">
        <f>VLOOKUP(D29,Inscrits!$A$3:$H$165,3,FALSE)</f>
        <v>Raphaël</v>
      </c>
      <c r="D29" s="40">
        <v>40</v>
      </c>
      <c r="E29" s="58">
        <f>VLOOKUP(D29,Inscrits!$A$3:$H$165,5,FALSE)</f>
        <v>0</v>
      </c>
      <c r="F29" s="58" t="str">
        <f>VLOOKUP(D29,Inscrits!$A$3:$H$165,6,FALSE)</f>
        <v>LANDERONDE</v>
      </c>
      <c r="G29" s="27" t="str">
        <f>VLOOKUP(D29,Inscrits!$A$3:$H$165,8,FALSE)</f>
        <v>VET 1</v>
      </c>
      <c r="H29" s="26" t="str">
        <f>VLOOKUP(D29,Inscrits!$A$3:$H$165,4,FALSE)</f>
        <v>M</v>
      </c>
      <c r="I29" s="116">
        <v>0.04582175925925926</v>
      </c>
      <c r="J29" s="61">
        <f t="shared" si="1"/>
        <v>10.91184642586512</v>
      </c>
      <c r="K29" s="38">
        <f t="shared" si="3"/>
        <v>0.013807870370370373</v>
      </c>
    </row>
    <row r="30" spans="1:11" ht="16.5" thickBot="1">
      <c r="A30" s="66">
        <f t="shared" si="0"/>
        <v>26</v>
      </c>
      <c r="B30" s="64" t="str">
        <f>VLOOKUP(D30,Inscrits!$A$3:$H$165,2,FALSE)</f>
        <v>MAGNE</v>
      </c>
      <c r="C30" s="64" t="str">
        <f>VLOOKUP(D30,Inscrits!$A$3:$H$165,3,FALSE)</f>
        <v>Philippe</v>
      </c>
      <c r="D30" s="40">
        <v>18</v>
      </c>
      <c r="E30" s="58" t="str">
        <f>VLOOKUP(D30,Inscrits!$A$3:$H$165,5,FALSE)</f>
        <v>Club Gourdièges</v>
      </c>
      <c r="F30" s="58" t="str">
        <f>VLOOKUP(D30,Inscrits!$A$3:$H$165,6,FALSE)</f>
        <v>PIERREFORT</v>
      </c>
      <c r="G30" s="27" t="str">
        <f>VLOOKUP(D30,Inscrits!$A$3:$H$165,8,FALSE)</f>
        <v>SENIOR</v>
      </c>
      <c r="H30" s="26" t="str">
        <f>VLOOKUP(D30,Inscrits!$A$3:$H$165,4,FALSE)</f>
        <v>M</v>
      </c>
      <c r="I30" s="116">
        <v>0.04598379629629629</v>
      </c>
      <c r="J30" s="61">
        <f t="shared" si="1"/>
        <v>10.873395419078783</v>
      </c>
      <c r="K30" s="38">
        <f aca="true" t="shared" si="4" ref="K30:K43">IF(I30-I$5&gt;=K29,I30-I$5,"#######")</f>
        <v>0.013969907407407403</v>
      </c>
    </row>
    <row r="31" spans="1:11" ht="16.5" thickBot="1">
      <c r="A31" s="66">
        <f t="shared" si="0"/>
        <v>27</v>
      </c>
      <c r="B31" s="64" t="str">
        <f>VLOOKUP(D31,Inscrits!$A$3:$H$165,2,FALSE)</f>
        <v>FARGES</v>
      </c>
      <c r="C31" s="64" t="str">
        <f>VLOOKUP(D31,Inscrits!$A$3:$H$165,3,FALSE)</f>
        <v>Thierry</v>
      </c>
      <c r="D31" s="40">
        <v>9</v>
      </c>
      <c r="E31" s="58">
        <f>VLOOKUP(D31,Inscrits!$A$3:$H$165,5,FALSE)</f>
        <v>0</v>
      </c>
      <c r="F31" s="58" t="str">
        <f>VLOOKUP(D31,Inscrits!$A$3:$H$165,6,FALSE)</f>
        <v>FRIDEFONT</v>
      </c>
      <c r="G31" s="27" t="str">
        <f>VLOOKUP(D31,Inscrits!$A$3:$H$165,8,FALSE)</f>
        <v>VET 1</v>
      </c>
      <c r="H31" s="26" t="str">
        <f>VLOOKUP(D31,Inscrits!$A$3:$H$165,4,FALSE)</f>
        <v>M</v>
      </c>
      <c r="I31" s="116">
        <v>0.04608796296296296</v>
      </c>
      <c r="J31" s="61">
        <f t="shared" si="1"/>
        <v>10.848819688598693</v>
      </c>
      <c r="K31" s="38">
        <f t="shared" si="4"/>
        <v>0.014074074074074072</v>
      </c>
    </row>
    <row r="32" spans="1:11" ht="16.5" thickBot="1">
      <c r="A32" s="66">
        <f t="shared" si="0"/>
        <v>28</v>
      </c>
      <c r="B32" s="64" t="str">
        <f>VLOOKUP(D32,Inscrits!$A$3:$H$165,2,FALSE)</f>
        <v>LAURENT</v>
      </c>
      <c r="C32" s="64" t="str">
        <f>VLOOKUP(D32,Inscrits!$A$3:$H$165,3,FALSE)</f>
        <v>Denis</v>
      </c>
      <c r="D32" s="40">
        <v>41</v>
      </c>
      <c r="E32" s="58">
        <f>VLOOKUP(D32,Inscrits!$A$3:$H$165,5,FALSE)</f>
        <v>0</v>
      </c>
      <c r="F32" s="58" t="str">
        <f>VLOOKUP(D32,Inscrits!$A$3:$H$165,6,FALSE)</f>
        <v>SAINT-FLOUR</v>
      </c>
      <c r="G32" s="27" t="str">
        <f>VLOOKUP(D32,Inscrits!$A$3:$H$165,8,FALSE)</f>
        <v>VET 2</v>
      </c>
      <c r="H32" s="26" t="str">
        <f>VLOOKUP(D32,Inscrits!$A$3:$H$165,4,FALSE)</f>
        <v>M</v>
      </c>
      <c r="I32" s="116">
        <v>0.0462962962962963</v>
      </c>
      <c r="J32" s="61">
        <f t="shared" si="1"/>
        <v>10.799999999999999</v>
      </c>
      <c r="K32" s="38">
        <f t="shared" si="4"/>
        <v>0.01428240740740741</v>
      </c>
    </row>
    <row r="33" spans="1:11" ht="16.5" thickBot="1">
      <c r="A33" s="66">
        <f t="shared" si="0"/>
        <v>29</v>
      </c>
      <c r="B33" s="64" t="str">
        <f>VLOOKUP(D33,Inscrits!$A$3:$H$165,2,FALSE)</f>
        <v>NICHS</v>
      </c>
      <c r="C33" s="64" t="str">
        <f>VLOOKUP(D33,Inscrits!$A$3:$H$165,3,FALSE)</f>
        <v>Jean-Louis</v>
      </c>
      <c r="D33" s="40">
        <v>49</v>
      </c>
      <c r="E33" s="58">
        <f>VLOOKUP(D33,Inscrits!$A$3:$H$165,5,FALSE)</f>
        <v>0</v>
      </c>
      <c r="F33" s="58" t="str">
        <f>VLOOKUP(D33,Inscrits!$A$3:$H$165,6,FALSE)</f>
        <v>ALFORTVILLE</v>
      </c>
      <c r="G33" s="27" t="str">
        <f>VLOOKUP(D33,Inscrits!$A$3:$H$165,8,FALSE)</f>
        <v>SENIOR</v>
      </c>
      <c r="H33" s="26" t="str">
        <f>VLOOKUP(D33,Inscrits!$A$3:$H$165,4,FALSE)</f>
        <v>M</v>
      </c>
      <c r="I33" s="116">
        <v>0.04631944444444444</v>
      </c>
      <c r="J33" s="61">
        <f t="shared" si="1"/>
        <v>10.794602698650673</v>
      </c>
      <c r="K33" s="38">
        <f t="shared" si="4"/>
        <v>0.01430555555555555</v>
      </c>
    </row>
    <row r="34" spans="1:11" ht="16.5" thickBot="1">
      <c r="A34" s="66">
        <f t="shared" si="0"/>
        <v>30</v>
      </c>
      <c r="B34" s="64" t="str">
        <f>VLOOKUP(D34,Inscrits!$A$3:$H$165,2,FALSE)</f>
        <v>BONNEFOY</v>
      </c>
      <c r="C34" s="64" t="str">
        <f>VLOOKUP(D34,Inscrits!$A$3:$H$165,3,FALSE)</f>
        <v>André</v>
      </c>
      <c r="D34" s="40">
        <v>1</v>
      </c>
      <c r="E34" s="58" t="str">
        <f>VLOOKUP(D34,Inscrits!$A$3:$H$165,5,FALSE)</f>
        <v>Ydes athlétisme</v>
      </c>
      <c r="F34" s="58" t="str">
        <f>VLOOKUP(D34,Inscrits!$A$3:$H$165,6,FALSE)</f>
        <v>CHAUDES-AIGUES</v>
      </c>
      <c r="G34" s="27" t="str">
        <f>VLOOKUP(D34,Inscrits!$A$3:$H$165,8,FALSE)</f>
        <v>VET 3</v>
      </c>
      <c r="H34" s="26" t="str">
        <f>VLOOKUP(D34,Inscrits!$A$3:$H$165,4,FALSE)</f>
        <v>M</v>
      </c>
      <c r="I34" s="116">
        <v>0.046342592592592595</v>
      </c>
      <c r="J34" s="61">
        <f t="shared" si="1"/>
        <v>10.78921078921079</v>
      </c>
      <c r="K34" s="38">
        <f t="shared" si="4"/>
        <v>0.014328703703703705</v>
      </c>
    </row>
    <row r="35" spans="1:11" ht="16.5" thickBot="1">
      <c r="A35" s="66">
        <f t="shared" si="0"/>
        <v>31</v>
      </c>
      <c r="B35" s="64" t="str">
        <f>VLOOKUP(D35,Inscrits!$A$3:$H$165,2,FALSE)</f>
        <v>BON </v>
      </c>
      <c r="C35" s="64" t="str">
        <f>VLOOKUP(D35,Inscrits!$A$3:$H$165,3,FALSE)</f>
        <v>Christophe</v>
      </c>
      <c r="D35" s="40">
        <v>7</v>
      </c>
      <c r="E35" s="58" t="str">
        <f>VLOOKUP(D35,Inscrits!$A$3:$H$165,5,FALSE)</f>
        <v>Marvejols Athlétisme</v>
      </c>
      <c r="F35" s="58" t="str">
        <f>VLOOKUP(D35,Inscrits!$A$3:$H$165,6,FALSE)</f>
        <v>MARVEJOLS</v>
      </c>
      <c r="G35" s="27" t="str">
        <f>VLOOKUP(D35,Inscrits!$A$3:$H$165,8,FALSE)</f>
        <v>VET 2</v>
      </c>
      <c r="H35" s="26" t="str">
        <f>VLOOKUP(D35,Inscrits!$A$3:$H$165,4,FALSE)</f>
        <v>M</v>
      </c>
      <c r="I35" s="116">
        <v>0.04716435185185185</v>
      </c>
      <c r="J35" s="61">
        <f t="shared" si="1"/>
        <v>10.601226993865032</v>
      </c>
      <c r="K35" s="38">
        <f t="shared" si="4"/>
        <v>0.015150462962962963</v>
      </c>
    </row>
    <row r="36" spans="1:11" ht="16.5" thickBot="1">
      <c r="A36" s="66">
        <f t="shared" si="0"/>
        <v>32</v>
      </c>
      <c r="B36" s="64" t="str">
        <f>VLOOKUP(D36,Inscrits!$A$3:$H$165,2,FALSE)</f>
        <v>FELGEIROLLES</v>
      </c>
      <c r="C36" s="64" t="str">
        <f>VLOOKUP(D36,Inscrits!$A$3:$H$165,3,FALSE)</f>
        <v>Ophélie</v>
      </c>
      <c r="D36" s="40">
        <v>27</v>
      </c>
      <c r="E36" s="58" t="str">
        <f>VLOOKUP(D36,Inscrits!$A$3:$H$165,5,FALSE)</f>
        <v>Marvejols cross marathon</v>
      </c>
      <c r="F36" s="58" t="str">
        <f>VLOOKUP(D36,Inscrits!$A$3:$H$165,6,FALSE)</f>
        <v>MARVEJOLS</v>
      </c>
      <c r="G36" s="27" t="str">
        <f>VLOOKUP(D36,Inscrits!$A$3:$H$165,8,FALSE)</f>
        <v>SENIOR</v>
      </c>
      <c r="H36" s="26" t="str">
        <f>VLOOKUP(D36,Inscrits!$A$3:$H$165,4,FALSE)</f>
        <v>F</v>
      </c>
      <c r="I36" s="116">
        <v>0.04725694444444445</v>
      </c>
      <c r="J36" s="61">
        <f t="shared" si="1"/>
        <v>10.580455547391624</v>
      </c>
      <c r="K36" s="38">
        <f t="shared" si="4"/>
        <v>0.015243055555555558</v>
      </c>
    </row>
    <row r="37" spans="1:11" ht="16.5" thickBot="1">
      <c r="A37" s="66">
        <f t="shared" si="0"/>
        <v>33</v>
      </c>
      <c r="B37" s="64" t="str">
        <f>VLOOKUP(D37,Inscrits!$A$3:$H$165,2,FALSE)</f>
        <v>PELISSIER</v>
      </c>
      <c r="C37" s="64" t="str">
        <f>VLOOKUP(D37,Inscrits!$A$3:$H$165,3,FALSE)</f>
        <v>Corentin</v>
      </c>
      <c r="D37" s="40">
        <v>55</v>
      </c>
      <c r="E37" s="58">
        <f>VLOOKUP(D37,Inscrits!$A$3:$H$165,5,FALSE)</f>
        <v>0</v>
      </c>
      <c r="F37" s="58" t="str">
        <f>VLOOKUP(D37,Inscrits!$A$3:$H$165,6,FALSE)</f>
        <v>CLAVIERES</v>
      </c>
      <c r="G37" s="27" t="str">
        <f>VLOOKUP(D37,Inscrits!$A$3:$H$165,8,FALSE)</f>
        <v>ESPOIR</v>
      </c>
      <c r="H37" s="26" t="str">
        <f>VLOOKUP(D37,Inscrits!$A$3:$H$165,4,FALSE)</f>
        <v>M</v>
      </c>
      <c r="I37" s="116">
        <v>0.04730324074074074</v>
      </c>
      <c r="J37" s="61">
        <f t="shared" si="1"/>
        <v>10.570100318081723</v>
      </c>
      <c r="K37" s="38">
        <f t="shared" si="4"/>
        <v>0.015289351851851853</v>
      </c>
    </row>
    <row r="38" spans="1:11" ht="16.5" thickBot="1">
      <c r="A38" s="66">
        <f t="shared" si="0"/>
        <v>34</v>
      </c>
      <c r="B38" s="64" t="str">
        <f>VLOOKUP(D38,Inscrits!$A$3:$H$165,2,FALSE)</f>
        <v>SOULIE </v>
      </c>
      <c r="C38" s="64" t="str">
        <f>VLOOKUP(D38,Inscrits!$A$3:$H$165,3,FALSE)</f>
        <v>Philippe</v>
      </c>
      <c r="D38" s="40">
        <v>33</v>
      </c>
      <c r="E38" s="58" t="str">
        <f>VLOOKUP(D38,Inscrits!$A$3:$H$165,5,FALSE)</f>
        <v>Sport nature saint flour</v>
      </c>
      <c r="F38" s="58" t="str">
        <f>VLOOKUP(D38,Inscrits!$A$3:$H$165,6,FALSE)</f>
        <v>COREN LES EAUX</v>
      </c>
      <c r="G38" s="27" t="str">
        <f>VLOOKUP(D38,Inscrits!$A$3:$H$165,8,FALSE)</f>
        <v>VET 2</v>
      </c>
      <c r="H38" s="26" t="str">
        <f>VLOOKUP(D38,Inscrits!$A$3:$H$165,4,FALSE)</f>
        <v>M</v>
      </c>
      <c r="I38" s="116">
        <v>0.04791666666666666</v>
      </c>
      <c r="J38" s="61">
        <f t="shared" si="1"/>
        <v>10.434782608695652</v>
      </c>
      <c r="K38" s="38">
        <f t="shared" si="4"/>
        <v>0.015902777777777773</v>
      </c>
    </row>
    <row r="39" spans="1:11" ht="16.5" thickBot="1">
      <c r="A39" s="66">
        <f t="shared" si="0"/>
        <v>35</v>
      </c>
      <c r="B39" s="64" t="str">
        <f>VLOOKUP(D39,Inscrits!$A$3:$H$165,2,FALSE)</f>
        <v>GASTON</v>
      </c>
      <c r="C39" s="64" t="str">
        <f>VLOOKUP(D39,Inscrits!$A$3:$H$165,3,FALSE)</f>
        <v>Alain</v>
      </c>
      <c r="D39" s="40">
        <v>23</v>
      </c>
      <c r="E39" s="58">
        <f>VLOOKUP(D39,Inscrits!$A$3:$H$165,5,FALSE)</f>
        <v>0</v>
      </c>
      <c r="F39" s="58" t="str">
        <f>VLOOKUP(D39,Inscrits!$A$3:$H$165,6,FALSE)</f>
        <v>LAVASTRIE</v>
      </c>
      <c r="G39" s="27" t="str">
        <f>VLOOKUP(D39,Inscrits!$A$3:$H$165,8,FALSE)</f>
        <v>VET 2</v>
      </c>
      <c r="H39" s="26" t="str">
        <f>VLOOKUP(D39,Inscrits!$A$3:$H$165,4,FALSE)</f>
        <v>M</v>
      </c>
      <c r="I39" s="116">
        <v>0.04829861111111111</v>
      </c>
      <c r="J39" s="61">
        <f t="shared" si="1"/>
        <v>10.352264557872035</v>
      </c>
      <c r="K39" s="38">
        <f t="shared" si="4"/>
        <v>0.01628472222222222</v>
      </c>
    </row>
    <row r="40" spans="1:11" ht="16.5" thickBot="1">
      <c r="A40" s="66">
        <f t="shared" si="0"/>
        <v>36</v>
      </c>
      <c r="B40" s="64" t="str">
        <f>VLOOKUP(D40,Inscrits!$A$3:$H$165,2,FALSE)</f>
        <v>BERTHOULE</v>
      </c>
      <c r="C40" s="64" t="str">
        <f>VLOOKUP(D40,Inscrits!$A$3:$H$165,3,FALSE)</f>
        <v>Sandrine</v>
      </c>
      <c r="D40" s="40">
        <v>20</v>
      </c>
      <c r="E40" s="58">
        <f>VLOOKUP(D40,Inscrits!$A$3:$H$165,5,FALSE)</f>
        <v>0</v>
      </c>
      <c r="F40" s="58" t="str">
        <f>VLOOKUP(D40,Inscrits!$A$3:$H$165,6,FALSE)</f>
        <v>CHAMBON-SUR-LAC</v>
      </c>
      <c r="G40" s="27" t="str">
        <f>VLOOKUP(D40,Inscrits!$A$3:$H$165,8,FALSE)</f>
        <v>SENIOR</v>
      </c>
      <c r="H40" s="26" t="str">
        <f>VLOOKUP(D40,Inscrits!$A$3:$H$165,4,FALSE)</f>
        <v>F</v>
      </c>
      <c r="I40" s="116">
        <v>0.04844907407407408</v>
      </c>
      <c r="J40" s="61">
        <f t="shared" si="1"/>
        <v>10.320114667940755</v>
      </c>
      <c r="K40" s="38">
        <f t="shared" si="4"/>
        <v>0.01643518518518519</v>
      </c>
    </row>
    <row r="41" spans="1:11" ht="16.5" thickBot="1">
      <c r="A41" s="66">
        <f t="shared" si="0"/>
        <v>37</v>
      </c>
      <c r="B41" s="64" t="str">
        <f>VLOOKUP(D41,Inscrits!$A$3:$H$165,2,FALSE)</f>
        <v>SABATIER</v>
      </c>
      <c r="C41" s="64" t="str">
        <f>VLOOKUP(D41,Inscrits!$A$3:$H$165,3,FALSE)</f>
        <v>Cédric</v>
      </c>
      <c r="D41" s="40">
        <v>13</v>
      </c>
      <c r="E41" s="58" t="str">
        <f>VLOOKUP(D41,Inscrits!$A$3:$H$165,5,FALSE)</f>
        <v>Sport nature saint flour</v>
      </c>
      <c r="F41" s="58" t="str">
        <f>VLOOKUP(D41,Inscrits!$A$3:$H$165,6,FALSE)</f>
        <v>SAINT-FLOUR</v>
      </c>
      <c r="G41" s="27" t="str">
        <f>VLOOKUP(D41,Inscrits!$A$3:$H$165,8,FALSE)</f>
        <v>SENIOR</v>
      </c>
      <c r="H41" s="26" t="str">
        <f>VLOOKUP(D41,Inscrits!$A$3:$H$165,4,FALSE)</f>
        <v>M</v>
      </c>
      <c r="I41" s="116">
        <v>0.04846064814814815</v>
      </c>
      <c r="J41" s="61">
        <f t="shared" si="1"/>
        <v>10.317649868641032</v>
      </c>
      <c r="K41" s="38">
        <f t="shared" si="4"/>
        <v>0.016446759259259258</v>
      </c>
    </row>
    <row r="42" spans="1:11" ht="16.5" thickBot="1">
      <c r="A42" s="66">
        <f aca="true" t="shared" si="5" ref="A42:A47">A41+1</f>
        <v>38</v>
      </c>
      <c r="B42" s="64" t="str">
        <f>VLOOKUP(D42,Inscrits!$A$3:$H$165,2,FALSE)</f>
        <v>VIALTER </v>
      </c>
      <c r="C42" s="64" t="str">
        <f>VLOOKUP(D42,Inscrits!$A$3:$H$165,3,FALSE)</f>
        <v>Muriel</v>
      </c>
      <c r="D42" s="40">
        <v>45</v>
      </c>
      <c r="E42" s="58" t="str">
        <f>VLOOKUP(D42,Inscrits!$A$3:$H$165,5,FALSE)</f>
        <v>BAC Beaumont</v>
      </c>
      <c r="F42" s="58" t="str">
        <f>VLOOKUP(D42,Inscrits!$A$3:$H$165,6,FALSE)</f>
        <v>NOHANENT</v>
      </c>
      <c r="G42" s="27" t="str">
        <f>VLOOKUP(D42,Inscrits!$A$3:$H$165,8,FALSE)</f>
        <v>VET 1</v>
      </c>
      <c r="H42" s="26" t="str">
        <f>VLOOKUP(D42,Inscrits!$A$3:$H$165,4,FALSE)</f>
        <v>F</v>
      </c>
      <c r="I42" s="116">
        <v>0.04847222222222222</v>
      </c>
      <c r="J42" s="61">
        <f t="shared" si="1"/>
        <v>10.315186246418339</v>
      </c>
      <c r="K42" s="38">
        <f t="shared" si="4"/>
        <v>0.016458333333333332</v>
      </c>
    </row>
    <row r="43" spans="1:11" ht="16.5" thickBot="1">
      <c r="A43" s="66">
        <f t="shared" si="5"/>
        <v>39</v>
      </c>
      <c r="B43" s="64" t="str">
        <f>VLOOKUP(D43,Inscrits!$A$3:$H$165,2,FALSE)</f>
        <v>NORBERG</v>
      </c>
      <c r="C43" s="64" t="str">
        <f>VLOOKUP(D43,Inscrits!$A$3:$H$165,3,FALSE)</f>
        <v>Axel</v>
      </c>
      <c r="D43" s="40">
        <v>26</v>
      </c>
      <c r="E43" s="58">
        <f>VLOOKUP(D43,Inscrits!$A$3:$H$165,5,FALSE)</f>
        <v>0</v>
      </c>
      <c r="F43" s="58" t="str">
        <f>VLOOKUP(D43,Inscrits!$A$3:$H$165,6,FALSE)</f>
        <v>LAVASTRIE</v>
      </c>
      <c r="G43" s="27" t="str">
        <f>VLOOKUP(D43,Inscrits!$A$3:$H$165,8,FALSE)</f>
        <v>SENIOR</v>
      </c>
      <c r="H43" s="26" t="str">
        <f>VLOOKUP(D43,Inscrits!$A$3:$H$165,4,FALSE)</f>
        <v>M</v>
      </c>
      <c r="I43" s="116">
        <v>0.04854166666666667</v>
      </c>
      <c r="J43" s="61">
        <f t="shared" si="1"/>
        <v>10.300429184549358</v>
      </c>
      <c r="K43" s="38">
        <f t="shared" si="4"/>
        <v>0.01652777777777778</v>
      </c>
    </row>
    <row r="44" spans="1:11" ht="16.5" thickBot="1">
      <c r="A44" s="66">
        <f t="shared" si="5"/>
        <v>40</v>
      </c>
      <c r="B44" s="64" t="str">
        <f>VLOOKUP(D44,Inscrits!$A$3:$H$165,2,FALSE)</f>
        <v>SIRAVO</v>
      </c>
      <c r="C44" s="64" t="str">
        <f>VLOOKUP(D44,Inscrits!$A$3:$H$165,3,FALSE)</f>
        <v>Jean-Louis</v>
      </c>
      <c r="D44" s="40">
        <v>8</v>
      </c>
      <c r="E44" s="58" t="str">
        <f>VLOOKUP(D44,Inscrits!$A$3:$H$165,5,FALSE)</f>
        <v>CSM Rosny sur Seine</v>
      </c>
      <c r="F44" s="58" t="str">
        <f>VLOOKUP(D44,Inscrits!$A$3:$H$165,6,FALSE)</f>
        <v>LIEUTADES</v>
      </c>
      <c r="G44" s="27" t="str">
        <f>VLOOKUP(D44,Inscrits!$A$3:$H$165,8,FALSE)</f>
        <v>VET 3</v>
      </c>
      <c r="H44" s="26" t="str">
        <f>VLOOKUP(D44,Inscrits!$A$3:$H$165,4,FALSE)</f>
        <v>M</v>
      </c>
      <c r="I44" s="116">
        <v>0.04886574074074074</v>
      </c>
      <c r="J44" s="61">
        <f t="shared" si="1"/>
        <v>10.23211747986736</v>
      </c>
      <c r="K44" s="38">
        <f aca="true" t="shared" si="6" ref="K44:K63">IF(I44-I$5&gt;=K43,I44-I$5,"#######")</f>
        <v>0.016851851851851847</v>
      </c>
    </row>
    <row r="45" spans="1:11" ht="16.5" thickBot="1">
      <c r="A45" s="66">
        <f t="shared" si="5"/>
        <v>41</v>
      </c>
      <c r="B45" s="64" t="str">
        <f>VLOOKUP(D45,Inscrits!$A$3:$H$165,2,FALSE)</f>
        <v>BALMADIER</v>
      </c>
      <c r="C45" s="64" t="str">
        <f>VLOOKUP(D45,Inscrits!$A$3:$H$165,3,FALSE)</f>
        <v>André</v>
      </c>
      <c r="D45" s="40">
        <v>58</v>
      </c>
      <c r="E45" s="58">
        <f>VLOOKUP(D45,Inscrits!$A$3:$H$165,5,FALSE)</f>
        <v>0</v>
      </c>
      <c r="F45" s="58" t="str">
        <f>VLOOKUP(D45,Inscrits!$A$3:$H$165,6,FALSE)</f>
        <v>SAINT-ALBAN</v>
      </c>
      <c r="G45" s="27" t="str">
        <f>VLOOKUP(D45,Inscrits!$A$3:$H$165,8,FALSE)</f>
        <v>VET 3</v>
      </c>
      <c r="H45" s="26" t="str">
        <f>VLOOKUP(D45,Inscrits!$A$3:$H$165,4,FALSE)</f>
        <v>M</v>
      </c>
      <c r="I45" s="116">
        <v>0.04981481481481481</v>
      </c>
      <c r="J45" s="61">
        <f t="shared" si="1"/>
        <v>10.037174721189592</v>
      </c>
      <c r="K45" s="38">
        <f t="shared" si="6"/>
        <v>0.01780092592592592</v>
      </c>
    </row>
    <row r="46" spans="1:11" ht="16.5" thickBot="1">
      <c r="A46" s="66">
        <f t="shared" si="5"/>
        <v>42</v>
      </c>
      <c r="B46" s="64" t="str">
        <f>VLOOKUP(D46,Inscrits!$A$3:$H$165,2,FALSE)</f>
        <v>TARDIEU</v>
      </c>
      <c r="C46" s="64" t="str">
        <f>VLOOKUP(D46,Inscrits!$A$3:$H$165,3,FALSE)</f>
        <v>Pierre</v>
      </c>
      <c r="D46" s="40">
        <v>57</v>
      </c>
      <c r="E46" s="58">
        <f>VLOOKUP(D46,Inscrits!$A$3:$H$165,5,FALSE)</f>
        <v>0</v>
      </c>
      <c r="F46" s="58" t="str">
        <f>VLOOKUP(D46,Inscrits!$A$3:$H$165,6,FALSE)</f>
        <v>SAINT-GEORGES</v>
      </c>
      <c r="G46" s="27" t="str">
        <f>VLOOKUP(D46,Inscrits!$A$3:$H$165,8,FALSE)</f>
        <v>SENIOR</v>
      </c>
      <c r="H46" s="26" t="str">
        <f>VLOOKUP(D46,Inscrits!$A$3:$H$165,4,FALSE)</f>
        <v>M</v>
      </c>
      <c r="I46" s="116">
        <v>0.05030092592592592</v>
      </c>
      <c r="J46" s="61">
        <f t="shared" si="1"/>
        <v>9.940174873446848</v>
      </c>
      <c r="K46" s="38">
        <f t="shared" si="6"/>
        <v>0.018287037037037032</v>
      </c>
    </row>
    <row r="47" spans="1:11" ht="16.5" thickBot="1">
      <c r="A47" s="66">
        <f t="shared" si="5"/>
        <v>43</v>
      </c>
      <c r="B47" s="64" t="str">
        <f>VLOOKUP(D47,Inscrits!$A$3:$H$165,2,FALSE)</f>
        <v>DELCHER</v>
      </c>
      <c r="C47" s="64" t="str">
        <f>VLOOKUP(D47,Inscrits!$A$3:$H$165,3,FALSE)</f>
        <v>Raymond</v>
      </c>
      <c r="D47" s="40">
        <v>16</v>
      </c>
      <c r="E47" s="58">
        <f>VLOOKUP(D47,Inscrits!$A$3:$H$165,5,FALSE)</f>
        <v>0</v>
      </c>
      <c r="F47" s="58" t="str">
        <f>VLOOKUP(D47,Inscrits!$A$3:$H$165,6,FALSE)</f>
        <v>PIERREFORT</v>
      </c>
      <c r="G47" s="27" t="str">
        <f>VLOOKUP(D47,Inscrits!$A$3:$H$165,8,FALSE)</f>
        <v>VET 3</v>
      </c>
      <c r="H47" s="26" t="str">
        <f>VLOOKUP(D47,Inscrits!$A$3:$H$165,4,FALSE)</f>
        <v>M</v>
      </c>
      <c r="I47" s="116">
        <v>0.05057870370370371</v>
      </c>
      <c r="J47" s="61">
        <f t="shared" si="1"/>
        <v>9.88558352402746</v>
      </c>
      <c r="K47" s="38">
        <f t="shared" si="6"/>
        <v>0.01856481481481482</v>
      </c>
    </row>
    <row r="48" spans="1:11" ht="16.5" thickBot="1">
      <c r="A48" s="66">
        <f>A47+1</f>
        <v>44</v>
      </c>
      <c r="B48" s="64" t="str">
        <f>VLOOKUP(D48,Inscrits!$A$3:$H$165,2,FALSE)</f>
        <v>PLANES</v>
      </c>
      <c r="C48" s="64" t="str">
        <f>VLOOKUP(D48,Inscrits!$A$3:$H$165,3,FALSE)</f>
        <v>Michel</v>
      </c>
      <c r="D48" s="40">
        <v>38</v>
      </c>
      <c r="E48" s="58" t="str">
        <f>VLOOKUP(D48,Inscrits!$A$3:$H$165,5,FALSE)</f>
        <v>Marvejols cross marathon</v>
      </c>
      <c r="F48" s="58" t="str">
        <f>VLOOKUP(D48,Inscrits!$A$3:$H$165,6,FALSE)</f>
        <v>LE MONASTIER</v>
      </c>
      <c r="G48" s="27" t="str">
        <f>VLOOKUP(D48,Inscrits!$A$3:$H$165,8,FALSE)</f>
        <v>VET 3</v>
      </c>
      <c r="H48" s="26" t="str">
        <f>VLOOKUP(D48,Inscrits!$A$3:$H$165,4,FALSE)</f>
        <v>M</v>
      </c>
      <c r="I48" s="116">
        <v>0.052905092592592594</v>
      </c>
      <c r="J48" s="61">
        <f t="shared" si="1"/>
        <v>9.450886020564429</v>
      </c>
      <c r="K48" s="38">
        <f t="shared" si="6"/>
        <v>0.020891203703703703</v>
      </c>
    </row>
    <row r="49" spans="1:11" ht="16.5" thickBot="1">
      <c r="A49" s="66">
        <f>A48+1</f>
        <v>45</v>
      </c>
      <c r="B49" s="64" t="str">
        <f>VLOOKUP(D49,Inscrits!$A$3:$H$165,2,FALSE)</f>
        <v>BOUSSART</v>
      </c>
      <c r="C49" s="64" t="str">
        <f>VLOOKUP(D49,Inscrits!$A$3:$H$165,3,FALSE)</f>
        <v>Aurélie</v>
      </c>
      <c r="D49" s="40">
        <v>48</v>
      </c>
      <c r="E49" s="58">
        <f>VLOOKUP(D49,Inscrits!$A$3:$H$165,5,FALSE)</f>
        <v>0</v>
      </c>
      <c r="F49" s="58" t="str">
        <f>VLOOKUP(D49,Inscrits!$A$3:$H$165,6,FALSE)</f>
        <v>ALFORTVILLE</v>
      </c>
      <c r="G49" s="27" t="str">
        <f>VLOOKUP(D49,Inscrits!$A$3:$H$165,8,FALSE)</f>
        <v>SENIOR</v>
      </c>
      <c r="H49" s="26" t="str">
        <f>VLOOKUP(D49,Inscrits!$A$3:$H$165,4,FALSE)</f>
        <v>F</v>
      </c>
      <c r="I49" s="116">
        <v>0.05346064814814815</v>
      </c>
      <c r="J49" s="61">
        <f t="shared" si="1"/>
        <v>9.352673738904526</v>
      </c>
      <c r="K49" s="38">
        <f t="shared" si="6"/>
        <v>0.021446759259259263</v>
      </c>
    </row>
    <row r="50" spans="1:11" ht="16.5" thickBot="1">
      <c r="A50" s="66">
        <f>A49+1</f>
        <v>46</v>
      </c>
      <c r="B50" s="64" t="str">
        <f>VLOOKUP(D50,Inscrits!$A$3:$H$165,2,FALSE)</f>
        <v>ROUSSET</v>
      </c>
      <c r="C50" s="64" t="str">
        <f>VLOOKUP(D50,Inscrits!$A$3:$H$165,3,FALSE)</f>
        <v>Jean-Luc</v>
      </c>
      <c r="D50" s="40">
        <v>5</v>
      </c>
      <c r="E50" s="58">
        <f>VLOOKUP(D50,Inscrits!$A$3:$H$165,5,FALSE)</f>
        <v>0</v>
      </c>
      <c r="F50" s="58" t="str">
        <f>VLOOKUP(D50,Inscrits!$A$3:$H$165,6,FALSE)</f>
        <v>RUYNES-EN-MARGERIDE</v>
      </c>
      <c r="G50" s="27" t="str">
        <f>VLOOKUP(D50,Inscrits!$A$3:$H$165,8,FALSE)</f>
        <v>VET 2</v>
      </c>
      <c r="H50" s="26" t="str">
        <f>VLOOKUP(D50,Inscrits!$A$3:$H$165,4,FALSE)</f>
        <v>M</v>
      </c>
      <c r="I50" s="116">
        <v>0.053564814814814815</v>
      </c>
      <c r="J50" s="61">
        <f t="shared" si="1"/>
        <v>9.334485738980122</v>
      </c>
      <c r="K50" s="38">
        <f t="shared" si="6"/>
        <v>0.021550925925925925</v>
      </c>
    </row>
    <row r="51" spans="1:11" ht="16.5" thickBot="1">
      <c r="A51" s="66">
        <f>A50+1</f>
        <v>47</v>
      </c>
      <c r="B51" s="64" t="str">
        <f>VLOOKUP(D51,Inscrits!$A$3:$H$165,2,FALSE)</f>
        <v>OUNNOUGHENE</v>
      </c>
      <c r="C51" s="64" t="str">
        <f>VLOOKUP(D51,Inscrits!$A$3:$H$165,3,FALSE)</f>
        <v>Philippe</v>
      </c>
      <c r="D51" s="40">
        <v>44</v>
      </c>
      <c r="E51" s="58">
        <f>VLOOKUP(D51,Inscrits!$A$3:$H$165,5,FALSE)</f>
        <v>0</v>
      </c>
      <c r="F51" s="58" t="str">
        <f>VLOOKUP(D51,Inscrits!$A$3:$H$165,6,FALSE)</f>
        <v>RUYNES-EN-MARGERIDE</v>
      </c>
      <c r="G51" s="27" t="str">
        <f>VLOOKUP(D51,Inscrits!$A$3:$H$165,8,FALSE)</f>
        <v>VET 1</v>
      </c>
      <c r="H51" s="26" t="str">
        <f>VLOOKUP(D51,Inscrits!$A$3:$H$165,4,FALSE)</f>
        <v>M</v>
      </c>
      <c r="I51" s="116">
        <v>0.054178240740740735</v>
      </c>
      <c r="J51" s="61">
        <f t="shared" si="1"/>
        <v>9.22879726554155</v>
      </c>
      <c r="K51" s="38">
        <f t="shared" si="6"/>
        <v>0.022164351851851845</v>
      </c>
    </row>
    <row r="52" spans="1:11" ht="16.5" thickBot="1">
      <c r="A52" s="66">
        <f aca="true" t="shared" si="7" ref="A52:A63">A51+1</f>
        <v>48</v>
      </c>
      <c r="B52" s="64" t="str">
        <f>VLOOKUP(D52,Inscrits!$A$3:$H$165,2,FALSE)</f>
        <v>ANDRE</v>
      </c>
      <c r="C52" s="64" t="str">
        <f>VLOOKUP(D52,Inscrits!$A$3:$H$165,3,FALSE)</f>
        <v>Jean</v>
      </c>
      <c r="D52" s="40">
        <v>59</v>
      </c>
      <c r="E52" s="58">
        <f>VLOOKUP(D52,Inscrits!$A$3:$H$165,5,FALSE)</f>
        <v>0</v>
      </c>
      <c r="F52" s="58" t="str">
        <f>VLOOKUP(D52,Inscrits!$A$3:$H$165,6,FALSE)</f>
        <v>BUC</v>
      </c>
      <c r="G52" s="27" t="str">
        <f>VLOOKUP(D52,Inscrits!$A$3:$H$165,8,FALSE)</f>
        <v>VET 1</v>
      </c>
      <c r="H52" s="26" t="str">
        <f>VLOOKUP(D52,Inscrits!$A$3:$H$165,4,FALSE)</f>
        <v>M</v>
      </c>
      <c r="I52" s="116">
        <v>0.05438657407407407</v>
      </c>
      <c r="J52" s="61">
        <f t="shared" si="1"/>
        <v>9.193445413917855</v>
      </c>
      <c r="K52" s="38">
        <f t="shared" si="6"/>
        <v>0.022372685185185183</v>
      </c>
    </row>
    <row r="53" spans="1:11" ht="16.5" thickBot="1">
      <c r="A53" s="66">
        <f t="shared" si="7"/>
        <v>49</v>
      </c>
      <c r="B53" s="64" t="str">
        <f>VLOOKUP(D53,Inscrits!$A$3:$H$165,2,FALSE)</f>
        <v>GINISTY</v>
      </c>
      <c r="C53" s="64" t="str">
        <f>VLOOKUP(D53,Inscrits!$A$3:$H$165,3,FALSE)</f>
        <v>Alain</v>
      </c>
      <c r="D53" s="40">
        <v>29</v>
      </c>
      <c r="E53" s="58" t="str">
        <f>VLOOKUP(D53,Inscrits!$A$3:$H$165,5,FALSE)</f>
        <v>Marvejols cross marathon</v>
      </c>
      <c r="F53" s="58" t="str">
        <f>VLOOKUP(D53,Inscrits!$A$3:$H$165,6,FALSE)</f>
        <v>MARVEJOLS</v>
      </c>
      <c r="G53" s="27" t="str">
        <f>VLOOKUP(D53,Inscrits!$A$3:$H$165,8,FALSE)</f>
        <v>VET 2</v>
      </c>
      <c r="H53" s="26" t="str">
        <f>VLOOKUP(D53,Inscrits!$A$3:$H$165,4,FALSE)</f>
        <v>M</v>
      </c>
      <c r="I53" s="116">
        <v>0.05476851851851852</v>
      </c>
      <c r="J53" s="61">
        <f t="shared" si="1"/>
        <v>9.129332206255283</v>
      </c>
      <c r="K53" s="38">
        <f t="shared" si="6"/>
        <v>0.02275462962962963</v>
      </c>
    </row>
    <row r="54" spans="1:11" ht="16.5" thickBot="1">
      <c r="A54" s="66">
        <f t="shared" si="7"/>
        <v>50</v>
      </c>
      <c r="B54" s="64" t="str">
        <f>VLOOKUP(D54,Inscrits!$A$3:$H$165,2,FALSE)</f>
        <v>BOYER</v>
      </c>
      <c r="C54" s="64" t="str">
        <f>VLOOKUP(D54,Inscrits!$A$3:$H$165,3,FALSE)</f>
        <v>Séverine</v>
      </c>
      <c r="D54" s="40">
        <v>22</v>
      </c>
      <c r="E54" s="58">
        <f>VLOOKUP(D54,Inscrits!$A$3:$H$165,5,FALSE)</f>
        <v>0</v>
      </c>
      <c r="F54" s="58" t="str">
        <f>VLOOKUP(D54,Inscrits!$A$3:$H$165,6,FALSE)</f>
        <v>MONTREUIL BONNIN</v>
      </c>
      <c r="G54" s="27" t="str">
        <f>VLOOKUP(D54,Inscrits!$A$3:$H$165,8,FALSE)</f>
        <v>VET 1</v>
      </c>
      <c r="H54" s="26" t="str">
        <f>VLOOKUP(D54,Inscrits!$A$3:$H$165,4,FALSE)</f>
        <v>F</v>
      </c>
      <c r="I54" s="116">
        <v>0.05478009259259259</v>
      </c>
      <c r="J54" s="61">
        <f t="shared" si="1"/>
        <v>9.127403338263257</v>
      </c>
      <c r="K54" s="38">
        <f t="shared" si="6"/>
        <v>0.022766203703703698</v>
      </c>
    </row>
    <row r="55" spans="1:11" ht="16.5" thickBot="1">
      <c r="A55" s="66">
        <f t="shared" si="7"/>
        <v>51</v>
      </c>
      <c r="B55" s="64" t="str">
        <f>VLOOKUP(D55,Inscrits!$A$3:$H$165,2,FALSE)</f>
        <v>FELGEIROLLES</v>
      </c>
      <c r="C55" s="64" t="str">
        <f>VLOOKUP(D55,Inscrits!$A$3:$H$165,3,FALSE)</f>
        <v>Patrick</v>
      </c>
      <c r="D55" s="40">
        <v>28</v>
      </c>
      <c r="E55" s="58" t="str">
        <f>VLOOKUP(D55,Inscrits!$A$3:$H$165,5,FALSE)</f>
        <v>Marvejols cross marathon</v>
      </c>
      <c r="F55" s="58" t="str">
        <f>VLOOKUP(D55,Inscrits!$A$3:$H$165,6,FALSE)</f>
        <v>MARVEJOLS</v>
      </c>
      <c r="G55" s="27" t="str">
        <f>VLOOKUP(D55,Inscrits!$A$3:$H$165,8,FALSE)</f>
        <v>VET 2</v>
      </c>
      <c r="H55" s="26" t="str">
        <f>VLOOKUP(D55,Inscrits!$A$3:$H$165,4,FALSE)</f>
        <v>M</v>
      </c>
      <c r="I55" s="116">
        <v>0.05642361111111111</v>
      </c>
      <c r="J55" s="61">
        <f t="shared" si="1"/>
        <v>8.86153846153846</v>
      </c>
      <c r="K55" s="38">
        <f t="shared" si="6"/>
        <v>0.02440972222222222</v>
      </c>
    </row>
    <row r="56" spans="1:11" ht="16.5" thickBot="1">
      <c r="A56" s="66">
        <f t="shared" si="7"/>
        <v>52</v>
      </c>
      <c r="B56" s="64" t="str">
        <f>VLOOKUP(D56,Inscrits!$A$3:$H$165,2,FALSE)</f>
        <v>GASTON</v>
      </c>
      <c r="C56" s="64" t="str">
        <f>VLOOKUP(D56,Inscrits!$A$3:$H$165,3,FALSE)</f>
        <v>Didier</v>
      </c>
      <c r="D56" s="40">
        <v>24</v>
      </c>
      <c r="E56" s="58">
        <f>VLOOKUP(D56,Inscrits!$A$3:$H$165,5,FALSE)</f>
        <v>0</v>
      </c>
      <c r="F56" s="58" t="str">
        <f>VLOOKUP(D56,Inscrits!$A$3:$H$165,6,FALSE)</f>
        <v>LAVASTRIE</v>
      </c>
      <c r="G56" s="27" t="str">
        <f>VLOOKUP(D56,Inscrits!$A$3:$H$165,8,FALSE)</f>
        <v>VET 2</v>
      </c>
      <c r="H56" s="26" t="str">
        <f>VLOOKUP(D56,Inscrits!$A$3:$H$165,4,FALSE)</f>
        <v>M</v>
      </c>
      <c r="I56" s="116">
        <v>0.05644675925925926</v>
      </c>
      <c r="J56" s="61">
        <f t="shared" si="1"/>
        <v>8.857904449456631</v>
      </c>
      <c r="K56" s="38">
        <f t="shared" si="6"/>
        <v>0.02443287037037037</v>
      </c>
    </row>
    <row r="57" spans="1:11" s="4" customFormat="1" ht="16.5" thickBot="1">
      <c r="A57" s="66">
        <f t="shared" si="7"/>
        <v>53</v>
      </c>
      <c r="B57" s="64" t="str">
        <f>VLOOKUP(D57,Inscrits!$A$3:$H$165,2,FALSE)</f>
        <v>VERDURE</v>
      </c>
      <c r="C57" s="64" t="str">
        <f>VLOOKUP(D57,Inscrits!$A$3:$H$165,3,FALSE)</f>
        <v>Jean-Jacques</v>
      </c>
      <c r="D57" s="40">
        <v>3</v>
      </c>
      <c r="E57" s="58" t="str">
        <f>VLOOKUP(D57,Inscrits!$A$3:$H$165,5,FALSE)</f>
        <v>CTC</v>
      </c>
      <c r="F57" s="58" t="str">
        <f>VLOOKUP(D57,Inscrits!$A$3:$H$165,6,FALSE)</f>
        <v>ALES</v>
      </c>
      <c r="G57" s="27" t="str">
        <f>VLOOKUP(D57,Inscrits!$A$3:$H$165,8,FALSE)</f>
        <v>VET 4</v>
      </c>
      <c r="H57" s="26" t="str">
        <f>VLOOKUP(D57,Inscrits!$A$3:$H$165,4,FALSE)</f>
        <v>M</v>
      </c>
      <c r="I57" s="116">
        <v>0.05739583333333333</v>
      </c>
      <c r="J57" s="61">
        <f t="shared" si="1"/>
        <v>8.711433756805809</v>
      </c>
      <c r="K57" s="38">
        <f t="shared" si="6"/>
        <v>0.025381944444444443</v>
      </c>
    </row>
    <row r="58" spans="1:11" s="4" customFormat="1" ht="16.5" thickBot="1">
      <c r="A58" s="66">
        <f t="shared" si="7"/>
        <v>54</v>
      </c>
      <c r="B58" s="64" t="str">
        <f>VLOOKUP(D58,Inscrits!$A$3:$H$165,2,FALSE)</f>
        <v>KOPPES</v>
      </c>
      <c r="C58" s="64" t="str">
        <f>VLOOKUP(D58,Inscrits!$A$3:$H$165,3,FALSE)</f>
        <v>Anne-Marie</v>
      </c>
      <c r="D58" s="40">
        <v>19</v>
      </c>
      <c r="E58" s="58" t="str">
        <f>VLOOKUP(D58,Inscrits!$A$3:$H$165,5,FALSE)</f>
        <v>Elan Chevilly-Larue</v>
      </c>
      <c r="F58" s="58" t="str">
        <f>VLOOKUP(D58,Inscrits!$A$3:$H$165,6,FALSE)</f>
        <v>CHOISY LE ROI</v>
      </c>
      <c r="G58" s="27" t="str">
        <f>VLOOKUP(D58,Inscrits!$A$3:$H$165,8,FALSE)</f>
        <v>VET 3</v>
      </c>
      <c r="H58" s="26" t="str">
        <f>VLOOKUP(D58,Inscrits!$A$3:$H$165,4,FALSE)</f>
        <v>F</v>
      </c>
      <c r="I58" s="116">
        <v>0.05785879629629629</v>
      </c>
      <c r="J58" s="61">
        <f t="shared" si="1"/>
        <v>8.641728345669135</v>
      </c>
      <c r="K58" s="38">
        <f t="shared" si="6"/>
        <v>0.0258449074074074</v>
      </c>
    </row>
    <row r="59" spans="1:11" s="4" customFormat="1" ht="16.5" thickBot="1">
      <c r="A59" s="66">
        <f t="shared" si="7"/>
        <v>55</v>
      </c>
      <c r="B59" s="64" t="e">
        <f>VLOOKUP(D59,Inscrits!$A$3:$H$165,2,FALSE)</f>
        <v>#N/A</v>
      </c>
      <c r="C59" s="64" t="e">
        <f>VLOOKUP(D59,Inscrits!$A$3:$H$165,3,FALSE)</f>
        <v>#N/A</v>
      </c>
      <c r="D59" s="40"/>
      <c r="E59" s="58" t="e">
        <f>VLOOKUP(D59,Inscrits!$A$3:$H$165,5,FALSE)</f>
        <v>#N/A</v>
      </c>
      <c r="F59" s="58" t="e">
        <f>VLOOKUP(D59,Inscrits!$A$3:$H$165,6,FALSE)</f>
        <v>#N/A</v>
      </c>
      <c r="G59" s="27" t="e">
        <f>VLOOKUP(D59,Inscrits!$A$3:$H$165,8,FALSE)</f>
        <v>#N/A</v>
      </c>
      <c r="H59" s="26" t="e">
        <f>VLOOKUP(D59,Inscrits!$A$3:$H$165,4,FALSE)</f>
        <v>#N/A</v>
      </c>
      <c r="I59" s="116"/>
      <c r="J59" s="61" t="e">
        <f t="shared" si="1"/>
        <v>#DIV/0!</v>
      </c>
      <c r="K59" s="38" t="str">
        <f t="shared" si="6"/>
        <v>#######</v>
      </c>
    </row>
    <row r="60" spans="1:11" s="4" customFormat="1" ht="16.5" thickBot="1">
      <c r="A60" s="66">
        <f t="shared" si="7"/>
        <v>56</v>
      </c>
      <c r="B60" s="64" t="e">
        <f>VLOOKUP(D60,Inscrits!$A$3:$H$165,2,FALSE)</f>
        <v>#N/A</v>
      </c>
      <c r="C60" s="64" t="e">
        <f>VLOOKUP(D60,Inscrits!$A$3:$H$165,3,FALSE)</f>
        <v>#N/A</v>
      </c>
      <c r="D60" s="40"/>
      <c r="E60" s="58" t="e">
        <f>VLOOKUP(D60,Inscrits!$A$3:$H$165,5,FALSE)</f>
        <v>#N/A</v>
      </c>
      <c r="F60" s="58" t="e">
        <f>VLOOKUP(D60,Inscrits!$A$3:$H$165,6,FALSE)</f>
        <v>#N/A</v>
      </c>
      <c r="G60" s="27" t="e">
        <f>VLOOKUP(D60,Inscrits!$A$3:$H$165,8,FALSE)</f>
        <v>#N/A</v>
      </c>
      <c r="H60" s="26" t="e">
        <f>VLOOKUP(D60,Inscrits!$A$3:$H$165,4,FALSE)</f>
        <v>#N/A</v>
      </c>
      <c r="I60" s="116"/>
      <c r="J60" s="61" t="e">
        <f t="shared" si="1"/>
        <v>#DIV/0!</v>
      </c>
      <c r="K60" s="38" t="str">
        <f t="shared" si="6"/>
        <v>#######</v>
      </c>
    </row>
    <row r="61" spans="1:11" s="4" customFormat="1" ht="16.5" thickBot="1">
      <c r="A61" s="66">
        <f t="shared" si="7"/>
        <v>57</v>
      </c>
      <c r="B61" s="64" t="e">
        <f>VLOOKUP(D61,Inscrits!$A$3:$H$165,2,FALSE)</f>
        <v>#N/A</v>
      </c>
      <c r="C61" s="64" t="e">
        <f>VLOOKUP(D61,Inscrits!$A$3:$H$165,3,FALSE)</f>
        <v>#N/A</v>
      </c>
      <c r="D61" s="40"/>
      <c r="E61" s="58" t="e">
        <f>VLOOKUP(D61,Inscrits!$A$3:$H$165,5,FALSE)</f>
        <v>#N/A</v>
      </c>
      <c r="F61" s="58" t="e">
        <f>VLOOKUP(D61,Inscrits!$A$3:$H$165,6,FALSE)</f>
        <v>#N/A</v>
      </c>
      <c r="G61" s="27" t="e">
        <f>VLOOKUP(D61,Inscrits!$A$3:$H$165,8,FALSE)</f>
        <v>#N/A</v>
      </c>
      <c r="H61" s="26" t="e">
        <f>VLOOKUP(D61,Inscrits!$A$3:$H$165,4,FALSE)</f>
        <v>#N/A</v>
      </c>
      <c r="I61" s="116"/>
      <c r="J61" s="61" t="e">
        <f t="shared" si="1"/>
        <v>#DIV/0!</v>
      </c>
      <c r="K61" s="38" t="str">
        <f t="shared" si="6"/>
        <v>#######</v>
      </c>
    </row>
    <row r="62" spans="1:11" s="4" customFormat="1" ht="16.5" thickBot="1">
      <c r="A62" s="66">
        <f t="shared" si="7"/>
        <v>58</v>
      </c>
      <c r="B62" s="64" t="e">
        <f>VLOOKUP(D62,Inscrits!$A$3:$H$165,2,FALSE)</f>
        <v>#N/A</v>
      </c>
      <c r="C62" s="64" t="e">
        <f>VLOOKUP(D62,Inscrits!$A$3:$H$165,3,FALSE)</f>
        <v>#N/A</v>
      </c>
      <c r="D62" s="40"/>
      <c r="E62" s="58" t="e">
        <f>VLOOKUP(D62,Inscrits!$A$3:$H$165,5,FALSE)</f>
        <v>#N/A</v>
      </c>
      <c r="F62" s="58" t="e">
        <f>VLOOKUP(D62,Inscrits!$A$3:$H$165,6,FALSE)</f>
        <v>#N/A</v>
      </c>
      <c r="G62" s="27" t="e">
        <f>VLOOKUP(D62,Inscrits!$A$3:$H$165,8,FALSE)</f>
        <v>#N/A</v>
      </c>
      <c r="H62" s="26" t="e">
        <f>VLOOKUP(D62,Inscrits!$A$3:$H$165,4,FALSE)</f>
        <v>#N/A</v>
      </c>
      <c r="I62" s="116"/>
      <c r="J62" s="61" t="e">
        <f t="shared" si="1"/>
        <v>#DIV/0!</v>
      </c>
      <c r="K62" s="38" t="str">
        <f t="shared" si="6"/>
        <v>#######</v>
      </c>
    </row>
    <row r="63" spans="1:11" s="4" customFormat="1" ht="16.5" thickBot="1">
      <c r="A63" s="66">
        <f t="shared" si="7"/>
        <v>59</v>
      </c>
      <c r="B63" s="64" t="e">
        <f>VLOOKUP(D63,Inscrits!$A$3:$H$165,2,FALSE)</f>
        <v>#N/A</v>
      </c>
      <c r="C63" s="64" t="e">
        <f>VLOOKUP(D63,Inscrits!$A$3:$H$165,3,FALSE)</f>
        <v>#N/A</v>
      </c>
      <c r="D63" s="40"/>
      <c r="E63" s="58" t="e">
        <f>VLOOKUP(D63,Inscrits!$A$3:$H$165,5,FALSE)</f>
        <v>#N/A</v>
      </c>
      <c r="F63" s="58" t="e">
        <f>VLOOKUP(D63,Inscrits!$A$3:$H$165,6,FALSE)</f>
        <v>#N/A</v>
      </c>
      <c r="G63" s="27" t="e">
        <f>VLOOKUP(D63,Inscrits!$A$3:$H$165,8,FALSE)</f>
        <v>#N/A</v>
      </c>
      <c r="H63" s="26" t="e">
        <f>VLOOKUP(D63,Inscrits!$A$3:$H$165,4,FALSE)</f>
        <v>#N/A</v>
      </c>
      <c r="I63" s="116"/>
      <c r="J63" s="61" t="e">
        <f t="shared" si="1"/>
        <v>#DIV/0!</v>
      </c>
      <c r="K63" s="38" t="str">
        <f t="shared" si="6"/>
        <v>#######</v>
      </c>
    </row>
    <row r="64" spans="1:11" s="4" customFormat="1" ht="15">
      <c r="A64" s="29"/>
      <c r="B64" s="30"/>
      <c r="C64" s="30"/>
      <c r="D64" s="31"/>
      <c r="E64" s="59"/>
      <c r="F64" s="59"/>
      <c r="G64" s="32"/>
      <c r="H64" s="29"/>
      <c r="I64" s="33"/>
      <c r="J64" s="62"/>
      <c r="K64" s="34"/>
    </row>
    <row r="65" spans="1:11" s="4" customFormat="1" ht="15">
      <c r="A65" s="29"/>
      <c r="B65" s="30"/>
      <c r="C65" s="30"/>
      <c r="D65" s="31"/>
      <c r="E65" s="59"/>
      <c r="F65" s="59"/>
      <c r="G65" s="32"/>
      <c r="H65" s="29"/>
      <c r="I65" s="33"/>
      <c r="J65" s="62"/>
      <c r="K65" s="34"/>
    </row>
    <row r="66" spans="1:11" s="4" customFormat="1" ht="15">
      <c r="A66" s="29"/>
      <c r="B66" s="30"/>
      <c r="C66" s="30"/>
      <c r="D66" s="31"/>
      <c r="E66" s="59"/>
      <c r="F66" s="59"/>
      <c r="G66" s="32"/>
      <c r="H66" s="29"/>
      <c r="I66" s="33"/>
      <c r="J66" s="62"/>
      <c r="K66" s="34"/>
    </row>
    <row r="67" spans="1:11" s="4" customFormat="1" ht="15">
      <c r="A67" s="29"/>
      <c r="B67" s="30"/>
      <c r="C67" s="30"/>
      <c r="D67" s="31"/>
      <c r="E67" s="59"/>
      <c r="F67" s="59"/>
      <c r="G67" s="32"/>
      <c r="H67" s="29"/>
      <c r="I67" s="33"/>
      <c r="J67" s="62"/>
      <c r="K67" s="34"/>
    </row>
    <row r="68" spans="1:11" s="4" customFormat="1" ht="15">
      <c r="A68" s="29"/>
      <c r="B68" s="30"/>
      <c r="C68" s="30"/>
      <c r="D68" s="31"/>
      <c r="E68" s="59"/>
      <c r="F68" s="59"/>
      <c r="G68" s="32"/>
      <c r="H68" s="29"/>
      <c r="I68" s="33"/>
      <c r="J68" s="62"/>
      <c r="K68" s="34"/>
    </row>
    <row r="69" spans="1:11" s="4" customFormat="1" ht="15">
      <c r="A69" s="29"/>
      <c r="B69" s="30"/>
      <c r="C69" s="30"/>
      <c r="D69" s="31"/>
      <c r="E69" s="59"/>
      <c r="F69" s="59"/>
      <c r="G69" s="32"/>
      <c r="H69" s="29"/>
      <c r="I69" s="33"/>
      <c r="J69" s="62"/>
      <c r="K69" s="34"/>
    </row>
    <row r="70" spans="1:11" s="4" customFormat="1" ht="15">
      <c r="A70" s="29"/>
      <c r="B70" s="30"/>
      <c r="C70" s="30"/>
      <c r="D70" s="31"/>
      <c r="E70" s="59"/>
      <c r="F70" s="59"/>
      <c r="G70" s="32"/>
      <c r="H70" s="29"/>
      <c r="I70" s="33"/>
      <c r="J70" s="62"/>
      <c r="K70" s="34"/>
    </row>
    <row r="71" spans="1:11" s="4" customFormat="1" ht="15">
      <c r="A71" s="29"/>
      <c r="B71" s="30"/>
      <c r="C71" s="30"/>
      <c r="D71" s="31"/>
      <c r="E71" s="59"/>
      <c r="F71" s="59"/>
      <c r="G71" s="32"/>
      <c r="H71" s="29"/>
      <c r="I71" s="33"/>
      <c r="J71" s="62"/>
      <c r="K71" s="34"/>
    </row>
    <row r="72" spans="1:11" s="4" customFormat="1" ht="15">
      <c r="A72" s="29"/>
      <c r="B72" s="30"/>
      <c r="C72" s="30"/>
      <c r="D72" s="31"/>
      <c r="E72" s="59"/>
      <c r="F72" s="59"/>
      <c r="G72" s="32"/>
      <c r="H72" s="29"/>
      <c r="I72" s="33"/>
      <c r="J72" s="62"/>
      <c r="K72" s="34"/>
    </row>
    <row r="73" spans="1:11" s="4" customFormat="1" ht="15">
      <c r="A73" s="29"/>
      <c r="B73" s="30"/>
      <c r="C73" s="30"/>
      <c r="D73" s="31"/>
      <c r="E73" s="59"/>
      <c r="F73" s="59"/>
      <c r="G73" s="32"/>
      <c r="H73" s="29"/>
      <c r="I73" s="33"/>
      <c r="J73" s="62"/>
      <c r="K73" s="34"/>
    </row>
    <row r="74" spans="1:11" s="4" customFormat="1" ht="15">
      <c r="A74" s="29"/>
      <c r="B74" s="30"/>
      <c r="C74" s="30"/>
      <c r="D74" s="31"/>
      <c r="E74" s="59"/>
      <c r="F74" s="59"/>
      <c r="G74" s="32"/>
      <c r="H74" s="29"/>
      <c r="I74" s="33"/>
      <c r="J74" s="62"/>
      <c r="K74" s="34"/>
    </row>
    <row r="75" spans="1:11" s="4" customFormat="1" ht="15">
      <c r="A75" s="29"/>
      <c r="B75" s="30"/>
      <c r="C75" s="30"/>
      <c r="D75" s="31"/>
      <c r="E75" s="59"/>
      <c r="F75" s="59"/>
      <c r="G75" s="32"/>
      <c r="H75" s="29"/>
      <c r="I75" s="33"/>
      <c r="J75" s="62"/>
      <c r="K75" s="34"/>
    </row>
    <row r="76" spans="1:11" s="4" customFormat="1" ht="15">
      <c r="A76" s="29"/>
      <c r="B76" s="30"/>
      <c r="C76" s="30"/>
      <c r="D76" s="31"/>
      <c r="E76" s="59"/>
      <c r="F76" s="59"/>
      <c r="G76" s="32"/>
      <c r="H76" s="29"/>
      <c r="I76" s="33"/>
      <c r="J76" s="62"/>
      <c r="K76" s="34"/>
    </row>
    <row r="77" spans="1:11" s="4" customFormat="1" ht="15">
      <c r="A77" s="29"/>
      <c r="B77" s="30"/>
      <c r="C77" s="30"/>
      <c r="D77" s="31"/>
      <c r="E77" s="59"/>
      <c r="F77" s="59"/>
      <c r="G77" s="32"/>
      <c r="H77" s="29"/>
      <c r="I77" s="33"/>
      <c r="J77" s="62"/>
      <c r="K77" s="34"/>
    </row>
    <row r="78" spans="1:11" s="4" customFormat="1" ht="15">
      <c r="A78" s="29"/>
      <c r="B78" s="30"/>
      <c r="C78" s="30"/>
      <c r="D78" s="31"/>
      <c r="E78" s="59"/>
      <c r="F78" s="59"/>
      <c r="G78" s="32"/>
      <c r="H78" s="29"/>
      <c r="I78" s="33"/>
      <c r="J78" s="62"/>
      <c r="K78" s="34"/>
    </row>
    <row r="79" spans="1:11" s="4" customFormat="1" ht="15">
      <c r="A79" s="29"/>
      <c r="B79" s="30"/>
      <c r="C79" s="30"/>
      <c r="D79" s="31"/>
      <c r="E79" s="59"/>
      <c r="F79" s="59"/>
      <c r="G79" s="32"/>
      <c r="H79" s="29"/>
      <c r="I79" s="33"/>
      <c r="J79" s="62"/>
      <c r="K79" s="34"/>
    </row>
    <row r="80" spans="1:11" s="4" customFormat="1" ht="15">
      <c r="A80" s="29"/>
      <c r="B80" s="30"/>
      <c r="C80" s="30"/>
      <c r="D80" s="31"/>
      <c r="E80" s="59"/>
      <c r="F80" s="59"/>
      <c r="G80" s="32"/>
      <c r="H80" s="29"/>
      <c r="I80" s="33"/>
      <c r="J80" s="62"/>
      <c r="K80" s="34"/>
    </row>
    <row r="81" spans="1:11" s="4" customFormat="1" ht="15">
      <c r="A81" s="29"/>
      <c r="B81" s="30"/>
      <c r="C81" s="30"/>
      <c r="D81" s="31"/>
      <c r="E81" s="59"/>
      <c r="F81" s="59"/>
      <c r="G81" s="32"/>
      <c r="H81" s="29"/>
      <c r="I81" s="33"/>
      <c r="J81" s="62"/>
      <c r="K81" s="34"/>
    </row>
    <row r="82" spans="1:11" s="4" customFormat="1" ht="15">
      <c r="A82" s="29"/>
      <c r="B82" s="30"/>
      <c r="C82" s="30"/>
      <c r="D82" s="31"/>
      <c r="E82" s="59"/>
      <c r="F82" s="59"/>
      <c r="G82" s="32"/>
      <c r="H82" s="29"/>
      <c r="I82" s="33"/>
      <c r="J82" s="62"/>
      <c r="K82" s="34"/>
    </row>
    <row r="83" spans="1:11" s="4" customFormat="1" ht="15">
      <c r="A83" s="29"/>
      <c r="B83" s="30"/>
      <c r="C83" s="30"/>
      <c r="D83" s="31"/>
      <c r="E83" s="59"/>
      <c r="F83" s="59"/>
      <c r="G83" s="32"/>
      <c r="H83" s="29"/>
      <c r="I83" s="33"/>
      <c r="J83" s="62"/>
      <c r="K83" s="34"/>
    </row>
    <row r="84" spans="1:11" s="4" customFormat="1" ht="15">
      <c r="A84" s="29"/>
      <c r="B84" s="30"/>
      <c r="C84" s="30"/>
      <c r="D84" s="31"/>
      <c r="E84" s="59"/>
      <c r="F84" s="59"/>
      <c r="G84" s="32"/>
      <c r="H84" s="29"/>
      <c r="I84" s="33"/>
      <c r="J84" s="62"/>
      <c r="K84" s="34"/>
    </row>
    <row r="85" spans="1:11" s="4" customFormat="1" ht="15">
      <c r="A85" s="29"/>
      <c r="B85" s="30"/>
      <c r="C85" s="30"/>
      <c r="D85" s="31"/>
      <c r="E85" s="59"/>
      <c r="F85" s="59"/>
      <c r="G85" s="32"/>
      <c r="H85" s="29"/>
      <c r="I85" s="33"/>
      <c r="J85" s="62"/>
      <c r="K85" s="34"/>
    </row>
    <row r="86" spans="1:11" s="4" customFormat="1" ht="15">
      <c r="A86" s="29"/>
      <c r="B86" s="30"/>
      <c r="C86" s="30"/>
      <c r="D86" s="31"/>
      <c r="E86" s="59"/>
      <c r="F86" s="59"/>
      <c r="G86" s="32"/>
      <c r="H86" s="29"/>
      <c r="I86" s="33"/>
      <c r="J86" s="62"/>
      <c r="K86" s="34"/>
    </row>
    <row r="87" spans="1:11" s="4" customFormat="1" ht="15">
      <c r="A87" s="29"/>
      <c r="B87" s="30"/>
      <c r="C87" s="30"/>
      <c r="D87" s="31"/>
      <c r="E87" s="59"/>
      <c r="F87" s="59"/>
      <c r="G87" s="32"/>
      <c r="H87" s="29"/>
      <c r="I87" s="33"/>
      <c r="J87" s="62"/>
      <c r="K87" s="34"/>
    </row>
    <row r="88" spans="1:11" s="4" customFormat="1" ht="15">
      <c r="A88" s="29"/>
      <c r="B88" s="30"/>
      <c r="C88" s="30"/>
      <c r="D88" s="31"/>
      <c r="E88" s="59"/>
      <c r="F88" s="59"/>
      <c r="G88" s="32"/>
      <c r="H88" s="29"/>
      <c r="I88" s="33"/>
      <c r="J88" s="62"/>
      <c r="K88" s="34"/>
    </row>
    <row r="89" spans="1:11" s="4" customFormat="1" ht="15">
      <c r="A89" s="29"/>
      <c r="B89" s="30"/>
      <c r="C89" s="30"/>
      <c r="D89" s="31"/>
      <c r="E89" s="59"/>
      <c r="F89" s="59"/>
      <c r="G89" s="32"/>
      <c r="H89" s="29"/>
      <c r="I89" s="33"/>
      <c r="J89" s="62"/>
      <c r="K89" s="34"/>
    </row>
    <row r="90" spans="1:11" s="4" customFormat="1" ht="12.75">
      <c r="A90" s="35"/>
      <c r="B90"/>
      <c r="C90"/>
      <c r="D90"/>
      <c r="E90" s="1"/>
      <c r="F90" s="1"/>
      <c r="G90"/>
      <c r="H90"/>
      <c r="I90"/>
      <c r="J90" s="63"/>
      <c r="K90"/>
    </row>
    <row r="91" spans="1:11" s="4" customFormat="1" ht="12.75">
      <c r="A91" s="35"/>
      <c r="B91"/>
      <c r="C91"/>
      <c r="D91"/>
      <c r="E91" s="1"/>
      <c r="F91" s="1"/>
      <c r="G91"/>
      <c r="H91"/>
      <c r="I91"/>
      <c r="J91" s="63"/>
      <c r="K91"/>
    </row>
    <row r="92" spans="1:11" s="4" customFormat="1" ht="12.75">
      <c r="A92" s="35"/>
      <c r="B92"/>
      <c r="C92"/>
      <c r="D92"/>
      <c r="E92" s="1"/>
      <c r="F92" s="1"/>
      <c r="G92"/>
      <c r="H92"/>
      <c r="I92" s="36">
        <f>SUM(I5:I55)/66</f>
        <v>0.03521341891133559</v>
      </c>
      <c r="J92" s="63"/>
      <c r="K92"/>
    </row>
    <row r="93" spans="1:11" s="4" customFormat="1" ht="12.75">
      <c r="A93" s="35"/>
      <c r="B93"/>
      <c r="C93"/>
      <c r="D93"/>
      <c r="E93" s="1"/>
      <c r="F93" s="1"/>
      <c r="G93"/>
      <c r="H93"/>
      <c r="I93"/>
      <c r="J93" s="63"/>
      <c r="K93"/>
    </row>
    <row r="94" spans="1:11" s="4" customFormat="1" ht="12.75">
      <c r="A94" s="35"/>
      <c r="B94"/>
      <c r="C94"/>
      <c r="D94"/>
      <c r="E94" s="1"/>
      <c r="F94" s="1"/>
      <c r="G94"/>
      <c r="H94"/>
      <c r="I94"/>
      <c r="J94" s="63"/>
      <c r="K94"/>
    </row>
    <row r="95" spans="1:11" s="4" customFormat="1" ht="12.75">
      <c r="A95" s="35"/>
      <c r="B95"/>
      <c r="C95"/>
      <c r="D95"/>
      <c r="E95" s="1"/>
      <c r="F95" s="1"/>
      <c r="G95"/>
      <c r="H95"/>
      <c r="I95"/>
      <c r="J95" s="63"/>
      <c r="K95"/>
    </row>
    <row r="96" ht="12.75">
      <c r="A96" s="35"/>
    </row>
    <row r="97" ht="12.75">
      <c r="A97" s="35"/>
    </row>
    <row r="98" ht="12.75">
      <c r="A98" s="35"/>
    </row>
    <row r="99" ht="12.75">
      <c r="A99" s="35"/>
    </row>
    <row r="100" ht="12.75">
      <c r="A100" s="35"/>
    </row>
    <row r="101" ht="12.75">
      <c r="A101" s="35"/>
    </row>
    <row r="102" ht="12.75">
      <c r="A102" s="35"/>
    </row>
    <row r="103" ht="12.75">
      <c r="A103" s="35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  <row r="111" ht="12.75">
      <c r="A111" s="35"/>
    </row>
    <row r="112" ht="12.75">
      <c r="A112" s="35"/>
    </row>
    <row r="113" ht="12.75">
      <c r="A113" s="35"/>
    </row>
    <row r="114" ht="12.75">
      <c r="A114" s="35"/>
    </row>
    <row r="115" ht="12.75">
      <c r="A115" s="35"/>
    </row>
    <row r="116" ht="12.75">
      <c r="A116" s="35"/>
    </row>
    <row r="117" ht="12.75">
      <c r="A117" s="35"/>
    </row>
    <row r="118" ht="12.75">
      <c r="A118" s="35"/>
    </row>
    <row r="119" ht="12.75">
      <c r="A119" s="35"/>
    </row>
    <row r="120" ht="12.75">
      <c r="A120" s="35"/>
    </row>
    <row r="121" ht="12.75">
      <c r="A121" s="35"/>
    </row>
    <row r="122" ht="12.75">
      <c r="A122" s="35"/>
    </row>
    <row r="123" ht="12.75">
      <c r="A123" s="35"/>
    </row>
    <row r="124" ht="12.75">
      <c r="A124" s="35"/>
    </row>
    <row r="125" ht="12.75">
      <c r="A125" s="35"/>
    </row>
    <row r="126" ht="12.75">
      <c r="A126" s="35"/>
    </row>
    <row r="127" ht="12.75">
      <c r="A127" s="35"/>
    </row>
    <row r="128" ht="12.75">
      <c r="A128" s="35"/>
    </row>
    <row r="129" ht="12.75">
      <c r="A129" s="35"/>
    </row>
    <row r="130" ht="12.75">
      <c r="A130" s="35"/>
    </row>
    <row r="131" ht="12.75">
      <c r="A131" s="35"/>
    </row>
    <row r="132" ht="12.75">
      <c r="A132" s="35"/>
    </row>
    <row r="133" ht="12.75">
      <c r="A133" s="35"/>
    </row>
    <row r="134" ht="12.75">
      <c r="A134" s="35"/>
    </row>
    <row r="135" ht="12.75">
      <c r="A135" s="35"/>
    </row>
    <row r="136" ht="12.75">
      <c r="A136" s="35"/>
    </row>
    <row r="137" ht="12.75">
      <c r="A137" s="35"/>
    </row>
    <row r="138" ht="12.75">
      <c r="A138" s="35"/>
    </row>
    <row r="139" ht="12.75">
      <c r="A139" s="35"/>
    </row>
  </sheetData>
  <printOptions/>
  <pageMargins left="0.2361111111111111" right="0.15763888888888888" top="0.7902777777777777" bottom="0.32" header="0.4701388888888889" footer="0.25"/>
  <pageSetup horizontalDpi="300" verticalDpi="300" orientation="landscape" paperSize="9" r:id="rId1"/>
  <headerFooter alignWithMargins="0">
    <oddHeader>&amp;L&amp;"Lucida Handwriting,Gras italique"&amp;12LA FORESTIERE DE LA MARGERIDE&amp;R&amp;"Lucida Handwriting,Gras italique"&amp;12 &amp;10 13ème édition - 23 août 2015
</oddHeader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1"/>
  <sheetViews>
    <sheetView workbookViewId="0" topLeftCell="A1">
      <selection activeCell="E51" sqref="E5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D28" sqref="D28"/>
    </sheetView>
  </sheetViews>
  <sheetFormatPr defaultColWidth="11.421875" defaultRowHeight="12.75"/>
  <sheetData>
    <row r="1" ht="12.75">
      <c r="A1" s="111" t="s">
        <v>66</v>
      </c>
    </row>
    <row r="2" ht="12.75">
      <c r="A2" t="s">
        <v>67</v>
      </c>
    </row>
    <row r="3" ht="12.75">
      <c r="A3" s="110" t="s">
        <v>68</v>
      </c>
    </row>
    <row r="5" ht="12.75">
      <c r="A5" s="111" t="s">
        <v>73</v>
      </c>
    </row>
    <row r="6" ht="12.75">
      <c r="A6" t="s">
        <v>74</v>
      </c>
    </row>
    <row r="8" ht="12.75">
      <c r="A8" s="111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70</v>
      </c>
    </row>
    <row r="12" ht="12.75">
      <c r="A12" t="s">
        <v>71</v>
      </c>
    </row>
    <row r="13" ht="12.75">
      <c r="A13" s="7" t="s">
        <v>72</v>
      </c>
    </row>
    <row r="14" ht="12.75">
      <c r="A14" t="s">
        <v>69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Paul</dc:creator>
  <cp:keywords/>
  <dc:description/>
  <cp:lastModifiedBy> </cp:lastModifiedBy>
  <cp:lastPrinted>2015-08-16T09:43:43Z</cp:lastPrinted>
  <dcterms:created xsi:type="dcterms:W3CDTF">2009-09-20T10:41:34Z</dcterms:created>
  <dcterms:modified xsi:type="dcterms:W3CDTF">2015-08-23T14:29:06Z</dcterms:modified>
  <cp:category/>
  <cp:version/>
  <cp:contentType/>
  <cp:contentStatus/>
</cp:coreProperties>
</file>